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7"/>
  </bookViews>
  <sheets>
    <sheet name="Rekomandimi dhe vendimi" sheetId="15" r:id="rId1"/>
    <sheet name="Tab. e buxhetit" sheetId="5" r:id="rId2"/>
    <sheet name="Mallrat" sheetId="14" r:id="rId3"/>
    <sheet name="Kapitalet" sheetId="3" r:id="rId4"/>
    <sheet name="Subvencionet dhe pagat" sheetId="4" r:id="rId5"/>
    <sheet name="Deputet" sheetId="17" r:id="rId6"/>
    <sheet name="Administrata" sheetId="18" r:id="rId7"/>
    <sheet name="stafimbeshtetespolitik" sheetId="19" r:id="rId8"/>
    <sheet name="Sheet1" sheetId="2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D10" i="18" l="1"/>
  <c r="D12" i="18" s="1"/>
  <c r="G86" i="14" l="1"/>
  <c r="G84" i="14"/>
  <c r="G60" i="14"/>
  <c r="G7" i="14"/>
  <c r="G6" i="14"/>
  <c r="D7" i="14" l="1"/>
  <c r="F19" i="5" l="1"/>
  <c r="F16" i="5"/>
  <c r="E27" i="4"/>
  <c r="E26" i="4"/>
  <c r="I85" i="14" l="1"/>
  <c r="F85" i="14"/>
  <c r="H84" i="14"/>
  <c r="I84" i="14" s="1"/>
  <c r="F84" i="14"/>
  <c r="E84" i="14"/>
  <c r="D84" i="14"/>
  <c r="I81" i="14"/>
  <c r="F81" i="14"/>
  <c r="H80" i="14"/>
  <c r="G80" i="14"/>
  <c r="E80" i="14"/>
  <c r="F80" i="14" s="1"/>
  <c r="D80" i="14"/>
  <c r="I78" i="14"/>
  <c r="F78" i="14"/>
  <c r="I77" i="14"/>
  <c r="F77" i="14"/>
  <c r="I76" i="14"/>
  <c r="F76" i="14"/>
  <c r="H75" i="14"/>
  <c r="I75" i="14" s="1"/>
  <c r="G75" i="14"/>
  <c r="E75" i="14"/>
  <c r="F75" i="14" s="1"/>
  <c r="D75" i="14"/>
  <c r="I73" i="14"/>
  <c r="F73" i="14"/>
  <c r="I72" i="14"/>
  <c r="F72" i="14"/>
  <c r="H71" i="14"/>
  <c r="G71" i="14"/>
  <c r="F71" i="14"/>
  <c r="E71" i="14"/>
  <c r="D71" i="14"/>
  <c r="I69" i="14"/>
  <c r="F69" i="14"/>
  <c r="I68" i="14"/>
  <c r="F68" i="14"/>
  <c r="I67" i="14"/>
  <c r="F67" i="14"/>
  <c r="I66" i="14"/>
  <c r="F66" i="14"/>
  <c r="H65" i="14"/>
  <c r="G65" i="14"/>
  <c r="E65" i="14"/>
  <c r="F65" i="14" s="1"/>
  <c r="D65" i="14"/>
  <c r="I63" i="14"/>
  <c r="I62" i="14"/>
  <c r="F62" i="14"/>
  <c r="I61" i="14"/>
  <c r="F61" i="14"/>
  <c r="H60" i="14"/>
  <c r="H59" i="14" s="1"/>
  <c r="F60" i="14"/>
  <c r="E60" i="14"/>
  <c r="G59" i="14"/>
  <c r="E59" i="14"/>
  <c r="D59" i="14"/>
  <c r="H55" i="14"/>
  <c r="E55" i="14"/>
  <c r="I53" i="14"/>
  <c r="F53" i="14"/>
  <c r="F52" i="14"/>
  <c r="H50" i="14"/>
  <c r="G50" i="14"/>
  <c r="I50" i="14" s="1"/>
  <c r="E50" i="14"/>
  <c r="F50" i="14" s="1"/>
  <c r="D50" i="14"/>
  <c r="F48" i="14"/>
  <c r="F47" i="14"/>
  <c r="I46" i="14"/>
  <c r="F46" i="14"/>
  <c r="H45" i="14"/>
  <c r="G45" i="14"/>
  <c r="E45" i="14"/>
  <c r="F45" i="14" s="1"/>
  <c r="D45" i="14"/>
  <c r="I43" i="14"/>
  <c r="F43" i="14"/>
  <c r="I42" i="14"/>
  <c r="F42" i="14"/>
  <c r="F36" i="14"/>
  <c r="H35" i="14"/>
  <c r="G35" i="14"/>
  <c r="E35" i="14"/>
  <c r="D35" i="14"/>
  <c r="F35" i="14" s="1"/>
  <c r="I31" i="14"/>
  <c r="F31" i="14"/>
  <c r="I30" i="14"/>
  <c r="F30" i="14"/>
  <c r="I29" i="14"/>
  <c r="F29" i="14"/>
  <c r="F26" i="14"/>
  <c r="H25" i="14"/>
  <c r="G25" i="14"/>
  <c r="I25" i="14" s="1"/>
  <c r="E25" i="14"/>
  <c r="F25" i="14" s="1"/>
  <c r="D25" i="14"/>
  <c r="F22" i="14"/>
  <c r="I21" i="14"/>
  <c r="F21" i="14"/>
  <c r="F20" i="14"/>
  <c r="H19" i="14"/>
  <c r="H86" i="14" s="1"/>
  <c r="G19" i="14"/>
  <c r="E19" i="14"/>
  <c r="D19" i="14"/>
  <c r="F19" i="14" s="1"/>
  <c r="I17" i="14"/>
  <c r="F17" i="14"/>
  <c r="I16" i="14"/>
  <c r="F16" i="14"/>
  <c r="I15" i="14"/>
  <c r="F15" i="14"/>
  <c r="I14" i="14"/>
  <c r="F14" i="14"/>
  <c r="I13" i="14"/>
  <c r="F13" i="14"/>
  <c r="H12" i="14"/>
  <c r="G12" i="14"/>
  <c r="E12" i="14"/>
  <c r="F12" i="14" s="1"/>
  <c r="D12" i="14"/>
  <c r="I10" i="14"/>
  <c r="F10" i="14"/>
  <c r="I9" i="14"/>
  <c r="F9" i="14"/>
  <c r="I8" i="14"/>
  <c r="F8" i="14"/>
  <c r="I7" i="14"/>
  <c r="F7" i="14"/>
  <c r="I6" i="14"/>
  <c r="E6" i="14"/>
  <c r="E5" i="14" s="1"/>
  <c r="H5" i="14"/>
  <c r="G5" i="14"/>
  <c r="I5" i="14" s="1"/>
  <c r="D5" i="14"/>
  <c r="F59" i="14" l="1"/>
  <c r="I80" i="14"/>
  <c r="I71" i="14"/>
  <c r="I65" i="14"/>
  <c r="I59" i="14"/>
  <c r="I45" i="14"/>
  <c r="I35" i="14"/>
  <c r="D86" i="14"/>
  <c r="I12" i="14"/>
  <c r="I86" i="14"/>
  <c r="F5" i="14"/>
  <c r="E86" i="14"/>
  <c r="F6" i="14"/>
  <c r="I19" i="14"/>
  <c r="I60" i="14"/>
  <c r="D19" i="5" l="1"/>
  <c r="D18" i="5"/>
  <c r="D17" i="5"/>
  <c r="D16" i="5"/>
  <c r="G20" i="5" l="1"/>
  <c r="F29" i="4" l="1"/>
  <c r="I9" i="3" l="1"/>
  <c r="J14" i="3"/>
  <c r="F9" i="3" l="1"/>
  <c r="F15" i="5" l="1"/>
  <c r="F14" i="3" l="1"/>
  <c r="E9" i="3" l="1"/>
  <c r="F17" i="5" l="1"/>
  <c r="C20" i="5" l="1"/>
  <c r="E19" i="5"/>
  <c r="E18" i="5"/>
  <c r="E17" i="5"/>
  <c r="D20" i="5"/>
  <c r="E15" i="5"/>
  <c r="E20" i="5" l="1"/>
  <c r="E16" i="5"/>
  <c r="C30" i="4" l="1"/>
  <c r="H9" i="3" l="1"/>
  <c r="J9" i="3" s="1"/>
  <c r="J7" i="3" l="1"/>
  <c r="D30" i="4"/>
  <c r="I7" i="3"/>
  <c r="F7" i="3"/>
  <c r="H19" i="5"/>
  <c r="B30" i="4" l="1"/>
  <c r="H16" i="5" l="1"/>
  <c r="H17" i="5"/>
  <c r="H18" i="5"/>
  <c r="H15" i="5"/>
  <c r="E7" i="3"/>
  <c r="E30" i="4" l="1"/>
  <c r="G7" i="4"/>
  <c r="G5" i="4" s="1"/>
  <c r="H7" i="3"/>
  <c r="F7" i="4" l="1"/>
  <c r="F5" i="4" s="1"/>
  <c r="E8" i="4"/>
  <c r="D7" i="4"/>
  <c r="C7" i="4"/>
  <c r="D5" i="4"/>
  <c r="C5" i="4"/>
  <c r="F20" i="5"/>
  <c r="H20" i="5" s="1"/>
  <c r="E5" i="4" l="1"/>
  <c r="E7" i="4"/>
  <c r="F26" i="4" l="1"/>
  <c r="F27" i="4" l="1"/>
  <c r="F28" i="4"/>
  <c r="F30" i="4" l="1"/>
</calcChain>
</file>

<file path=xl/sharedStrings.xml><?xml version="1.0" encoding="utf-8"?>
<sst xmlns="http://schemas.openxmlformats.org/spreadsheetml/2006/main" count="1430" uniqueCount="495">
  <si>
    <t>Kodi Ekonomik</t>
  </si>
  <si>
    <t>Kategoria Ekonomike</t>
  </si>
  <si>
    <t>b) Shpenzimet:</t>
  </si>
  <si>
    <t>Ju lutem plotësoni tabelën me të dhënat e nevojshme.</t>
  </si>
  <si>
    <t>% e shpenzimit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</si>
  <si>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</si>
  <si>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</si>
  <si>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</si>
  <si>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</si>
  <si>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</si>
  <si>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</si>
  <si>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</si>
  <si>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</si>
  <si>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</si>
  <si>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</si>
  <si>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</si>
  <si>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</si>
  <si>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</si>
  <si>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</si>
  <si>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</si>
  <si>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</si>
  <si>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</si>
  <si>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</si>
  <si>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</si>
  <si>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</si>
  <si>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</si>
  <si>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</si>
  <si>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</si>
  <si>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</si>
  <si>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</si>
  <si>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</si>
  <si>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</si>
  <si>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</si>
  <si>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</si>
  <si>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</si>
  <si>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</si>
  <si>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</si>
  <si>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</si>
  <si>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</si>
  <si>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Rifreskimi dhe pavarësimi i sistemit të TIK-ut</t>
  </si>
  <si>
    <t>Kodi I projektit</t>
  </si>
  <si>
    <t>Pajisje tjera</t>
  </si>
  <si>
    <t>Renovimi i nderteses dhe instalimeve ekzistuese</t>
  </si>
  <si>
    <t>Digjitalizimi i arkives</t>
  </si>
  <si>
    <t xml:space="preserve">Krijimi i qendres se te dhenave ne KK </t>
  </si>
  <si>
    <t xml:space="preserve">Buxheti i shpenzuar në % </t>
  </si>
  <si>
    <t xml:space="preserve"> shpenzimet</t>
  </si>
  <si>
    <t xml:space="preserve">Shpenzimet </t>
  </si>
  <si>
    <t>Krijimi i sistemit te integruar wi-fi ne ndertesen e Kuvendit</t>
  </si>
  <si>
    <t>Anëtarët e Kuvendit</t>
  </si>
  <si>
    <t>Pajisje per sallen plenare</t>
  </si>
  <si>
    <t>Komisioni ndihmes shteterore</t>
  </si>
  <si>
    <t>Buxheti dhe Shpenzimet  2021</t>
  </si>
  <si>
    <t xml:space="preserve"> Buxheti 2021</t>
  </si>
  <si>
    <t>Buxheti 2021</t>
  </si>
  <si>
    <t>Krijimi I sherbimit informativ per ligjet, sistemi law data</t>
  </si>
  <si>
    <t>Lifti</t>
  </si>
  <si>
    <t>Planifikuar 2021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</si>
  <si>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</si>
  <si>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</si>
  <si>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</si>
  <si>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</si>
  <si>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</si>
  <si>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</si>
  <si>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</si>
  <si>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</si>
  <si>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</si>
  <si>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</si>
  <si>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</si>
  <si>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</si>
  <si>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</si>
  <si>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</si>
  <si>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</si>
  <si>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</si>
  <si>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</si>
  <si>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</si>
  <si>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</si>
  <si>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</si>
  <si>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</si>
  <si>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</si>
  <si>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</si>
  <si>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</si>
  <si>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</si>
  <si>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</si>
  <si>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</si>
  <si>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</si>
  <si>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</si>
  <si>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</si>
  <si>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</si>
  <si>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</si>
  <si>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</si>
  <si>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</si>
  <si>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</si>
  <si>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</si>
  <si>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</si>
  <si>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</si>
  <si>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</si>
  <si>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</si>
  <si>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</si>
  <si>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</si>
  <si>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</si>
  <si>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</si>
  <si>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</si>
  <si>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</si>
  <si>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</si>
  <si>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</si>
  <si>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</si>
  <si>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</si>
  <si>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</si>
  <si>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</si>
  <si>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</si>
  <si>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</si>
  <si>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</si>
  <si>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</si>
  <si>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</si>
  <si>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</si>
  <si>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</si>
  <si>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</si>
  <si>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</si>
  <si>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</si>
  <si>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</si>
  <si>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</si>
  <si>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</si>
  <si>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</si>
  <si>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</si>
  <si>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</si>
  <si>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Buxheti dhe Shpenzimet  2022</t>
  </si>
  <si>
    <t>Planifikuar 2022</t>
  </si>
  <si>
    <t xml:space="preserve"> Buxheti 2022</t>
  </si>
  <si>
    <t>Buxheti 2022</t>
  </si>
  <si>
    <t>4) Tabelat:</t>
  </si>
  <si>
    <t>a) Të hyrat:</t>
  </si>
  <si>
    <t>Ju lutem plotësoni tabelën me informatat e nevojshme.</t>
  </si>
  <si>
    <t>Të hyrat e Planifikuara/Parashikuara për këtë periudhë</t>
  </si>
  <si>
    <t>Të hyrat vetanake të bartura nga viti paraprak</t>
  </si>
  <si>
    <t>Të hyrat në shumë prej 288 €, kanë të bëjnë me konfiskimin e sigurisë së ekzekutimit për mosrealizim të një kontrate në vitin 2021, ndërsa shuma prej 3,820€, ka të bëjë me një kthim nga një ish deputete e Kuvendit</t>
  </si>
  <si>
    <t>Shpenzimet 9 mujor</t>
  </si>
  <si>
    <t>Shpenzimet 9 mujore</t>
  </si>
  <si>
    <t>Buxheti 9 mujor per paga</t>
  </si>
  <si>
    <t>Emri i kategorise ekonomike</t>
  </si>
  <si>
    <t xml:space="preserve">MALLRA DHE SHËRBIME </t>
  </si>
  <si>
    <t>Shpenzimet  9 mujore per vitin 2022</t>
  </si>
  <si>
    <t>Shpenzimet  9 mujore per vitin 2021</t>
  </si>
  <si>
    <t xml:space="preserve">   Prej dates:  01.07.2022</t>
  </si>
  <si>
    <t xml:space="preserve">   Deri ne daten:  30.09.2022</t>
  </si>
  <si>
    <t xml:space="preserve">   Programi: Anetarët e Kuvendit</t>
  </si>
  <si>
    <t>Pagat neto përmes listave të pagave   11110</t>
  </si>
  <si>
    <t>Nr.</t>
  </si>
  <si>
    <t>Pershkrimi</t>
  </si>
  <si>
    <t>Shuma e paguar</t>
  </si>
  <si>
    <t>Data e pageses</t>
  </si>
  <si>
    <t>Perfituesi</t>
  </si>
  <si>
    <t>Pagat e muajit  Korrik</t>
  </si>
  <si>
    <t>29.07.2022</t>
  </si>
  <si>
    <t>Anetaret e Kuvendit</t>
  </si>
  <si>
    <t>Pagat e muajit Gusht</t>
  </si>
  <si>
    <t>31.08.2022</t>
  </si>
  <si>
    <t>Pagat e muajit Shtator</t>
  </si>
  <si>
    <t>30.09.2022</t>
  </si>
  <si>
    <t>Anetarët e Kuvendit</t>
  </si>
  <si>
    <t>GJITHSEJ</t>
  </si>
  <si>
    <t>Shpenzimet e udhëtimeve  zyrtare jashtë vendit   13140</t>
  </si>
  <si>
    <t>Shpenzimet e udhëtimeve  zyrtare -Bileta</t>
  </si>
  <si>
    <t>14.07.2022</t>
  </si>
  <si>
    <t>ALTAVIA TRAVEL SHPK</t>
  </si>
  <si>
    <t>15.07.2022</t>
  </si>
  <si>
    <t>02.09.2022</t>
  </si>
  <si>
    <t>23.09.2022</t>
  </si>
  <si>
    <t>SARANDA BOGUJEVCI</t>
  </si>
  <si>
    <t>Shpenzime te vogla - para xhepi   13141</t>
  </si>
  <si>
    <t xml:space="preserve">Shpenzime  gjate udhetimit zyrtare ne Holand </t>
  </si>
  <si>
    <t>07.07.2022</t>
  </si>
  <si>
    <t>ALBAN BAJRAMI</t>
  </si>
  <si>
    <t>Shpenzime  gjate udhetimit zyrtare ne SHBA</t>
  </si>
  <si>
    <t>DOARSA KICA XHELILI</t>
  </si>
  <si>
    <t>Shpenzime  gjate udhetimit zyrtare ne Greqi</t>
  </si>
  <si>
    <t>12.07.2022</t>
  </si>
  <si>
    <t>FITORE PACOLLI DALIPI</t>
  </si>
  <si>
    <t xml:space="preserve">Shpenzime  gjate udhetimit zyrtare ne Mbreteria e Bashkuar </t>
  </si>
  <si>
    <t>13.07.2022</t>
  </si>
  <si>
    <t>AVDULLAH HOTI</t>
  </si>
  <si>
    <t>Shpenzime  gjate udhetimit zyrtare ne Holandë</t>
  </si>
  <si>
    <t>DUDA BALJE</t>
  </si>
  <si>
    <t>Shpenzime  gjate udhetimit zyrtare ne Holand</t>
  </si>
  <si>
    <t>ELIZA HOXHA</t>
  </si>
  <si>
    <t>TINKA KURTI</t>
  </si>
  <si>
    <t xml:space="preserve">Shpenzime  gjate udhetimit zyrtare ne Gjermani  </t>
  </si>
  <si>
    <t>HAKI ABAZI</t>
  </si>
  <si>
    <t xml:space="preserve">Shpenzime  gjate udhetimit zyrtare ne Poloni </t>
  </si>
  <si>
    <t xml:space="preserve">Shpenzim gjate udhetimit zyrtare ne Çeki </t>
  </si>
  <si>
    <t>Shpenzime  gjate udhetimit zyrtare ne Suedi</t>
  </si>
  <si>
    <t>RREZARTA KRASNIQI</t>
  </si>
  <si>
    <t xml:space="preserve">Shpenzime  gjate udhetimit zyrtare ne Mbreterin e Bashkuar </t>
  </si>
  <si>
    <t>18.07.2022</t>
  </si>
  <si>
    <t xml:space="preserve">Shpenzime  gjate udhetimit zyrtare ne Hungari </t>
  </si>
  <si>
    <t>DRITON SELMANAJ</t>
  </si>
  <si>
    <t>20.07.2022</t>
  </si>
  <si>
    <t>FRIDON LALA</t>
  </si>
  <si>
    <t>Shpenzime  gjate udhetimit zyrtare ne Kroaci</t>
  </si>
  <si>
    <t>ARDIAN GOLA</t>
  </si>
  <si>
    <t>Shpenzime  gjate udhetimit zyrtare ne Zvicer</t>
  </si>
  <si>
    <t>MIMOZA KUSARI LILA</t>
  </si>
  <si>
    <t>Shpenzime  gjate udhetimit zyrtare ne Çeki</t>
  </si>
  <si>
    <t>Shpenzime  gjate udhetimit zyrtare ne Rumani</t>
  </si>
  <si>
    <t>25.07.2022</t>
  </si>
  <si>
    <t>SHQIPE MEHMETI SELIMI</t>
  </si>
  <si>
    <t>27.07.2022</t>
  </si>
  <si>
    <t>BLERTA DELIU KODRA</t>
  </si>
  <si>
    <t>Shpenzime  gjate udhetimit zyrtare ne Sllovaki</t>
  </si>
  <si>
    <t>03.08.2022</t>
  </si>
  <si>
    <t>ENVER HOXHAJ</t>
  </si>
  <si>
    <t>Shpenzime  gjate udhetimit zyrtare ne Portugali</t>
  </si>
  <si>
    <t>16.08.2022</t>
  </si>
  <si>
    <t>Shpenzime  gjate udhetimit zyrtare ne Spanjë</t>
  </si>
  <si>
    <t>Shpenzime  gjate udhetimit zyrtare ne Kore</t>
  </si>
  <si>
    <t>BURIM  META</t>
  </si>
  <si>
    <t>Shpenzime  gjate udhetimit zyrtare ne Francë</t>
  </si>
  <si>
    <t>21.09.2022</t>
  </si>
  <si>
    <t>Shpenzime  gjate udhetimit zyrtare ne Austri</t>
  </si>
  <si>
    <t>26.09.2022</t>
  </si>
  <si>
    <t xml:space="preserve">Shpenzime  gjate udhetimit zyrtare ne Shqiperi </t>
  </si>
  <si>
    <t>GLAUK KONJUFCA</t>
  </si>
  <si>
    <t xml:space="preserve">Shpenzime  gjate udhetimit zyrtare ne Lituani </t>
  </si>
  <si>
    <t>ENVER DUGOLLI</t>
  </si>
  <si>
    <t>Akomodimi - udhëtimet zyrtar jashtë vend   13142</t>
  </si>
  <si>
    <t xml:space="preserve">Akomodim gjate udhetimit zyrtare ne Holand </t>
  </si>
  <si>
    <t>Akomodim gjate udhetimit zyrtare ne Francë</t>
  </si>
  <si>
    <t>Akomodim gjate udhetimit zyrtare ne Greqi</t>
  </si>
  <si>
    <t>Akomodim gjate udhetimit zyrtare ne Holandë</t>
  </si>
  <si>
    <t xml:space="preserve">Akomodim gjate udhetimit zyrtare ne Mbreteria e Bashkuar </t>
  </si>
  <si>
    <t xml:space="preserve">Akomodim gjate udhetimit zyrtare ne Çeki </t>
  </si>
  <si>
    <t>Akomodim gjate udhetimit zyrtare ne Suedi</t>
  </si>
  <si>
    <t xml:space="preserve">Akomodim  gjate udhetimit zyrtare ne Poloni </t>
  </si>
  <si>
    <t xml:space="preserve">Akomodim  gjate udhetimit zyrtare ne Mbreterin e Bashkuar </t>
  </si>
  <si>
    <t>Akomodim gjate udhetimit zyrtare ne Çeki</t>
  </si>
  <si>
    <t>Akomodim gjate udhetimit zyrtare ne Sllovaki</t>
  </si>
  <si>
    <t>Akomodim gjate udhetimit zyrtare ne Rumani</t>
  </si>
  <si>
    <t>Akomodim gjate udhetimit zyrtare ne Holand</t>
  </si>
  <si>
    <t>10.08.2022</t>
  </si>
  <si>
    <t xml:space="preserve">Akomodim gjate udhetimit zyrtare ne Austri </t>
  </si>
  <si>
    <t>Akomodim  gjate udhetimit zyrtare ne Portugali</t>
  </si>
  <si>
    <t>Akomodim  gjate udhetimit zyrtare ne Spanjë</t>
  </si>
  <si>
    <t>Akomodim gjate udhetimit zyrtare ne Ceki</t>
  </si>
  <si>
    <t>Shpenzimet tjera - udhëtimeve zyrtar  jashtë vend   13143</t>
  </si>
  <si>
    <t>Shpenzime tjera  gjate udhetimit zyrtare ne Suedi</t>
  </si>
  <si>
    <t>Shpenzime tjera gjate udhetimit zyrtare ne Sllovaki</t>
  </si>
  <si>
    <t>Shpenizme tjera  gjate udhetimit zyrtare ne Rumani</t>
  </si>
  <si>
    <t>Shpenzime tjera gjate udhetimeve zyrtare ( Austri dhe Holande )</t>
  </si>
  <si>
    <t>Shpenizmet tjera udhetimeve zyrtare jasht vendit Ruanda</t>
  </si>
  <si>
    <t xml:space="preserve">DIMAL BASHA </t>
  </si>
  <si>
    <t>Shërbimet  telefonisë mobile   13320</t>
  </si>
  <si>
    <t>Shpenzime te telefonisë mobile</t>
  </si>
  <si>
    <t>22.07.2022</t>
  </si>
  <si>
    <t>TELEKOMI I KOSOVES SHA</t>
  </si>
  <si>
    <t>Shpenzime te telefonisë mobile -Mbushje Vala</t>
  </si>
  <si>
    <t>15.08.2022</t>
  </si>
  <si>
    <t>Shërbime Intelektuale dhe këshillëdhënese   13440</t>
  </si>
  <si>
    <t>Sherbime Intelektuale dhe këshillëdhënese</t>
  </si>
  <si>
    <t>AVDI GJONBALAJ</t>
  </si>
  <si>
    <t xml:space="preserve">Sherbime Intelektuale dhe këshillëdhënese
</t>
  </si>
  <si>
    <t>12.08.2022</t>
  </si>
  <si>
    <t>QAZIM KUKALAJ</t>
  </si>
  <si>
    <t>12.09.2022</t>
  </si>
  <si>
    <t>VIRTYT IBRAHIMAGA</t>
  </si>
  <si>
    <t>Shërbime kontraktuese tjera   13460</t>
  </si>
  <si>
    <t xml:space="preserve">Sherbime tjera kontrakuese-Sigurime shëndetësore </t>
  </si>
  <si>
    <t>KOMPANIA E SIGURIMEVE SCARDIAN JSC</t>
  </si>
  <si>
    <t xml:space="preserve">Tatim </t>
  </si>
  <si>
    <t>08.08.2022</t>
  </si>
  <si>
    <t xml:space="preserve"> ADMINISTRATA TATIMORE E KOSOVES</t>
  </si>
  <si>
    <t>Auditimi i pasqyrave Financiare te ZKA-se</t>
  </si>
  <si>
    <t>19.08.2022</t>
  </si>
  <si>
    <t>UNIVERZUM AUDIT SHPK</t>
  </si>
  <si>
    <t>Sherbime kontraktuese tjera -Kontributi i punedhesnesit</t>
  </si>
  <si>
    <t>TRUSTI PENSIONAL I KURSIMEVE</t>
  </si>
  <si>
    <t>Sherbime kontraktuese tjera -Kontributi i punetorit</t>
  </si>
  <si>
    <t>Dreka zyrtare   14310</t>
  </si>
  <si>
    <t xml:space="preserve">Drekë zyrtare-Komisioni për Integrim Evrpian </t>
  </si>
  <si>
    <t>GRESA LOUNGE RESTAURANT SHPK</t>
  </si>
  <si>
    <t>19.07.2022</t>
  </si>
  <si>
    <t>APOLLONIA 1991 SHPK</t>
  </si>
  <si>
    <t>Sherbime te bufesë</t>
  </si>
  <si>
    <t>26.07.2022</t>
  </si>
  <si>
    <t>HIDAJET AZEMI BI</t>
  </si>
  <si>
    <t>BOULEVARD SHPK</t>
  </si>
  <si>
    <t xml:space="preserve">Drekë zyrtare - Delegacionin e Pralamentit te Mbretërisë së Bashkuar </t>
  </si>
  <si>
    <t>04.08.2022</t>
  </si>
  <si>
    <t>LIBURN HALILI BI</t>
  </si>
  <si>
    <t>Drekë zyrtare-Komisioni për Arsim, Shkencë,Teknologji, Inovacion,Kulturë..</t>
  </si>
  <si>
    <t>METROPOLI SH.P.K.</t>
  </si>
  <si>
    <t xml:space="preserve">Drekë zyrtare -Komisioni Ad-hoc për përzgjedhjen e kandidatëve për anëtarë të Bordit për Ankesa të Mediave </t>
  </si>
  <si>
    <t>Drekë zyrtare -Komisioni Ad-hoc për përzgjedhjen e kandidatëve për anëtarë të Bordit të RTK-së</t>
  </si>
  <si>
    <t>Sherbimet e bufesë</t>
  </si>
  <si>
    <t>Drekë zyrtare  per Grupin e Miqesise nga Parlamenti i Lituanisë</t>
  </si>
  <si>
    <t>29.09.2022</t>
  </si>
  <si>
    <t>VILA GERMIA SHPK</t>
  </si>
  <si>
    <t>Shebimet e Bufese</t>
  </si>
  <si>
    <t>TIFFANY SHPK</t>
  </si>
  <si>
    <t>KUZHINA E JUSUFIT L.L.C</t>
  </si>
  <si>
    <t xml:space="preserve">   Programi: Administrata</t>
  </si>
  <si>
    <t>Administrata</t>
  </si>
  <si>
    <t>Pagesa për vendime gjyqësorë   11900</t>
  </si>
  <si>
    <t xml:space="preserve">Pagesë për vendime gjyqësore
</t>
  </si>
  <si>
    <t>JUSUF NIKQI</t>
  </si>
  <si>
    <t>Shpenzimet e udhëtimeve zyrtar brenda vendit   13130</t>
  </si>
  <si>
    <t>Shpenzimet e udhëtimit zyrtar brenda vendit</t>
  </si>
  <si>
    <t>HAJDAR DILI BI</t>
  </si>
  <si>
    <t xml:space="preserve">Shpenzimet e udhëtimeve zyrtare -Bileta </t>
  </si>
  <si>
    <t>08.07.2022</t>
  </si>
  <si>
    <t>SELMAN YMERI</t>
  </si>
  <si>
    <t>VALDET HADRI</t>
  </si>
  <si>
    <t xml:space="preserve">BASHKIM LATIFI </t>
  </si>
  <si>
    <t xml:space="preserve">SAFET BEQIRI </t>
  </si>
  <si>
    <t>ZARE ALIU</t>
  </si>
  <si>
    <t xml:space="preserve"> ARBEN LOSHI</t>
  </si>
  <si>
    <t>AGRON ISTOGU</t>
  </si>
  <si>
    <t xml:space="preserve">Shpenzime gjate udhetimit zyrtare ne Shqiperi </t>
  </si>
  <si>
    <t>02.08.2022</t>
  </si>
  <si>
    <t>EJUP DELIU</t>
  </si>
  <si>
    <t xml:space="preserve">Shpenzime  gjate udhetimit zyrtare ne Maqedonia e Veriut </t>
  </si>
  <si>
    <t xml:space="preserve">GEZIM IDRIZI </t>
  </si>
  <si>
    <t>VJOLLCA SOGOJEVA</t>
  </si>
  <si>
    <t>13.09.2022</t>
  </si>
  <si>
    <t xml:space="preserve">ISMET KRASNIQI </t>
  </si>
  <si>
    <t>Shpenzime gjate udhetimit zyrtare ne Maqedonia e Veriut</t>
  </si>
  <si>
    <t>XHELADIN HOXHA</t>
  </si>
  <si>
    <t xml:space="preserve">Shpenzime  gjate udhetimit zyrtare ne Maqedonin e Veriut </t>
  </si>
  <si>
    <t>16.09.2022</t>
  </si>
  <si>
    <t>NUR ÇEKU</t>
  </si>
  <si>
    <t>Shpenzime gjate udhetimit zyrtare ne Çeki</t>
  </si>
  <si>
    <t xml:space="preserve">MANUSH KRASNIQI </t>
  </si>
  <si>
    <t>Shpenzimet e udhëtimeve zyrtare jashtë vendit Zvicër</t>
  </si>
  <si>
    <t>OSMAN SHATRI</t>
  </si>
  <si>
    <t>Shpenzime gjate udhetimit zyrtare ne Zvicër</t>
  </si>
  <si>
    <t>MUSLI KRASNIQI</t>
  </si>
  <si>
    <t>Shpenzime  gjate udhetimit zyrtare ne Zvicër</t>
  </si>
  <si>
    <t>ZANA BILALLI GRUBI</t>
  </si>
  <si>
    <t>Shpenzime gjate udhetimit zyrtare Zvicër</t>
  </si>
  <si>
    <t>22.09.2022</t>
  </si>
  <si>
    <t xml:space="preserve"> FEHMI HYSENI</t>
  </si>
  <si>
    <t xml:space="preserve">Shpenzime  gjate udhetimit zyrtare ne Zvicër </t>
  </si>
  <si>
    <t>SHQIPE KRASNIQI</t>
  </si>
  <si>
    <t>REMZI HOXHA</t>
  </si>
  <si>
    <t>MUHAMET BYTYQI</t>
  </si>
  <si>
    <t>Shpenzime  gjate udhetimit zyrtare ne Shqiperi</t>
  </si>
  <si>
    <t>SNOUDON DACI</t>
  </si>
  <si>
    <t>Shpenzime  gjate udhetimit zyrtare ne Maqedonia e Veriut</t>
  </si>
  <si>
    <t>27.09.2022</t>
  </si>
  <si>
    <t>MIRLINDA KOLGECI</t>
  </si>
  <si>
    <t>SHPRESA VELIQI</t>
  </si>
  <si>
    <t>TAHIRE SHALA</t>
  </si>
  <si>
    <t>28.09.2022</t>
  </si>
  <si>
    <t>AHTERE LOXHA</t>
  </si>
  <si>
    <t>SHQIPE SHALA</t>
  </si>
  <si>
    <t xml:space="preserve"> FATON HAMITI</t>
  </si>
  <si>
    <t xml:space="preserve">FATJETA IBISHI				</t>
  </si>
  <si>
    <t>LABINOT SMAKAJ</t>
  </si>
  <si>
    <t xml:space="preserve">ERGYL EMRA </t>
  </si>
  <si>
    <t>SHPERNDARJA EXPRESS SHPK</t>
  </si>
  <si>
    <t xml:space="preserve">Shpenzime  gjate udhetimit zyrtare ne Francë </t>
  </si>
  <si>
    <t>ARJETA STATOVCI PAÇARADA</t>
  </si>
  <si>
    <t>SARANDA XHEKAJ</t>
  </si>
  <si>
    <t>VULLNET KABASHI</t>
  </si>
  <si>
    <t xml:space="preserve">Akomodim gjate udhetimit zyrtare ne Francë </t>
  </si>
  <si>
    <t>Shpenzime tjera gjate udhetimit zyrtare ne Greqi</t>
  </si>
  <si>
    <t xml:space="preserve">Shpenzime tjera  gjate udhetimit zyrtare ne Shqiperi </t>
  </si>
  <si>
    <t xml:space="preserve">Shpenzime tjera gjate udhetimit zyrtare ne Shqiperi </t>
  </si>
  <si>
    <t>Shpenzime  tjera gjate udhetimit zyrtare ne Shqiperi</t>
  </si>
  <si>
    <t>Shpenzime tjera gjate udhetimit zyrtare ne Ruanda</t>
  </si>
  <si>
    <t>BUKURIJE RUKOLLI</t>
  </si>
  <si>
    <t xml:space="preserve">Shpenzimen tjera gjate udhetimit zyrtare ne Shqiperi </t>
  </si>
  <si>
    <t>Shpenzime tjera  gjate udhetimit zyrtare ne Shqiperi</t>
  </si>
  <si>
    <t xml:space="preserve">Shpenzime tjera gjate udhetimit zyrtare ne Francë </t>
  </si>
  <si>
    <t xml:space="preserve">Shpenzime tjera gjate udhetimit zyrtare ne Maqedonia e Veriut </t>
  </si>
  <si>
    <t>Rryma   13210</t>
  </si>
  <si>
    <t>Rryma</t>
  </si>
  <si>
    <t>KESCO MAIN OPERATIONS ACCOUNT</t>
  </si>
  <si>
    <t>Uji   13220</t>
  </si>
  <si>
    <t>Uji-Qershor</t>
  </si>
  <si>
    <t>PRISHTINA SHA KUR</t>
  </si>
  <si>
    <t>Uji-Korrik</t>
  </si>
  <si>
    <t>Uji-Gusht</t>
  </si>
  <si>
    <t>15.09.2022</t>
  </si>
  <si>
    <t>Mbeturinat   13230</t>
  </si>
  <si>
    <t xml:space="preserve">Mbeturina </t>
  </si>
  <si>
    <t>KRM PASTRIMI SHA</t>
  </si>
  <si>
    <t>Shpenzimet telefonike   13250</t>
  </si>
  <si>
    <t xml:space="preserve">Shpenzime te telefonisë </t>
  </si>
  <si>
    <t>Shërbime shtypje - jo marketing   13450</t>
  </si>
  <si>
    <t xml:space="preserve">Shtypja dhe Dizajnimi i Revistes Kuvendi </t>
  </si>
  <si>
    <t>28.07.2022</t>
  </si>
  <si>
    <t>PRINTING-PRESS SH.P.K</t>
  </si>
  <si>
    <t>Sherbime tjera -Sigurime shendetesore</t>
  </si>
  <si>
    <t>Sherbime tjera kontrakuese-Sisitemi Kabllor-Abonim</t>
  </si>
  <si>
    <t>FATI NET SHPK</t>
  </si>
  <si>
    <t xml:space="preserve">Sherbime tjera kontrakuese-Perkthim </t>
  </si>
  <si>
    <t>GLOBAL CONSULTING DEVELOPMENT ASSOCIATES SHPK</t>
  </si>
  <si>
    <t xml:space="preserve">Sherbime tjera -WEB CASTING </t>
  </si>
  <si>
    <t>RROTA SHPK</t>
  </si>
  <si>
    <t xml:space="preserve">Sherbime tjera kontrakuese-shfrytezim i fotokopjeve </t>
  </si>
  <si>
    <t>RIKON SH.P.K</t>
  </si>
  <si>
    <t xml:space="preserve">Sherbime tjera kontrakuese-Huazime </t>
  </si>
  <si>
    <t>AVC GROUP SHPK</t>
  </si>
  <si>
    <t>Sherbime tjera kontrakuese-shfrytezim i printerave</t>
  </si>
  <si>
    <t>Sherbime tjera kontrakuese</t>
  </si>
  <si>
    <t>Sherbime tjera kontrakuese-Dezinfektimi</t>
  </si>
  <si>
    <t>SAFET OSMANI BI</t>
  </si>
  <si>
    <t xml:space="preserve">Sherbime tjera kontrakuese-WEB CASTING </t>
  </si>
  <si>
    <t>19.09.2022</t>
  </si>
  <si>
    <t>Paisje tjera &lt; 1000   13509</t>
  </si>
  <si>
    <t>Paisjet tjera</t>
  </si>
  <si>
    <t>18.08.2022</t>
  </si>
  <si>
    <t>PRO 4 SHPK</t>
  </si>
  <si>
    <t>Furnizim për zyre   13610</t>
  </si>
  <si>
    <t>Furnizim per zyre</t>
  </si>
  <si>
    <t>NDERRMARJA TREGTARE GRAFIKE BLENDI</t>
  </si>
  <si>
    <t>Furnizim me  lule</t>
  </si>
  <si>
    <t>Frunizim me Uj</t>
  </si>
  <si>
    <t>ADA GROUP SHA</t>
  </si>
  <si>
    <t xml:space="preserve">Furnizim per zyre </t>
  </si>
  <si>
    <t>PETTY CASH - KUVENDI I KOSOVËS</t>
  </si>
  <si>
    <t>Furnizim me material protokolar</t>
  </si>
  <si>
    <t xml:space="preserve"> Furnizimi me mbajtese te biqikletave ne vendparkingjet e nderteses se Kuvendit</t>
  </si>
  <si>
    <t>08.09.2022</t>
  </si>
  <si>
    <t>GOJART KASTRATI B.I</t>
  </si>
  <si>
    <t xml:space="preserve">Furnizim per gota </t>
  </si>
  <si>
    <t>EUROPRINTY SHPK</t>
  </si>
  <si>
    <t>Karburant për vetura   13780</t>
  </si>
  <si>
    <t xml:space="preserve">Karburant per vetura </t>
  </si>
  <si>
    <t>HIB PETROL SHPK</t>
  </si>
  <si>
    <t>09.08.2022</t>
  </si>
  <si>
    <t>Regjistrimi i automjeteve   13950</t>
  </si>
  <si>
    <t xml:space="preserve">Regjistrim te automjeteve </t>
  </si>
  <si>
    <t>17.08.2022</t>
  </si>
  <si>
    <t xml:space="preserve"> MINISTRIA PUNEVE TE BRENDSHME </t>
  </si>
  <si>
    <t>Sigurimi i automjeteve   13951</t>
  </si>
  <si>
    <t xml:space="preserve">Sigurimi i automjeteve </t>
  </si>
  <si>
    <t>KOMPANIA E SIGURIMEVE EUROSIG</t>
  </si>
  <si>
    <t>Taksa komunale e regjistrimit të automjeteve   13952</t>
  </si>
  <si>
    <t xml:space="preserve">Taksa komunale e regjistrimit te automjeteve </t>
  </si>
  <si>
    <t>KOMUNA E PRISHTINES</t>
  </si>
  <si>
    <t>Sigurimi ndërtesave tjera   13953</t>
  </si>
  <si>
    <t>Sigurime i nderteses</t>
  </si>
  <si>
    <t>Mirëmbajtja dhe riparimi i automjeteve   14010</t>
  </si>
  <si>
    <t xml:space="preserve">Mirembajtje dhe riparimi i automjeteve </t>
  </si>
  <si>
    <t>05.08.2022</t>
  </si>
  <si>
    <t>BAKI AUTOMOBILE SHPK</t>
  </si>
  <si>
    <t>IDEAL SHALA BI</t>
  </si>
  <si>
    <t>BUJAR M.MIFTARI B.I.</t>
  </si>
  <si>
    <t>BAAF SHPK</t>
  </si>
  <si>
    <t>Mirëmbajtja e ndërtesave   14020</t>
  </si>
  <si>
    <t xml:space="preserve">Mirembajtje e nderteses </t>
  </si>
  <si>
    <t>SCHAFBERGER JR GMBH DEGA KOSOVE</t>
  </si>
  <si>
    <t>Miëmbajtja e teknologjisë informative   14040</t>
  </si>
  <si>
    <t xml:space="preserve">Mirembajtja e sistemit CCTV dhe Kunder Zjarrit </t>
  </si>
  <si>
    <t>Mirembajtja e sistemit DCN dhe A/V</t>
  </si>
  <si>
    <t>Mirembajtja e sistemit sistemit dhe  CCTV</t>
  </si>
  <si>
    <t>Mirembajtje e Web Faqes dhe Hosting</t>
  </si>
  <si>
    <t>Mirembajtja e sistemit kabllor</t>
  </si>
  <si>
    <t>Mirëmbajtja e sistemit kabllor</t>
  </si>
  <si>
    <t>14.09.2022</t>
  </si>
  <si>
    <t xml:space="preserve">Mirembajtja e sistemit DCN dhe A/V </t>
  </si>
  <si>
    <t>20.09.2022</t>
  </si>
  <si>
    <t>Mirëmbajtja e mobileve dhe paisjeve   14050</t>
  </si>
  <si>
    <t xml:space="preserve">Mirembajtje e liftave </t>
  </si>
  <si>
    <t>HYMERI ELEVATORS  LLC</t>
  </si>
  <si>
    <t>Qiraja - Makineria   14140</t>
  </si>
  <si>
    <t xml:space="preserve">Qiraja-Makineria </t>
  </si>
  <si>
    <t>MERCOM COMPANY SHPK</t>
  </si>
  <si>
    <t>Reklamat dhe konkurset   14210</t>
  </si>
  <si>
    <t>Reklama dhe konkurset</t>
  </si>
  <si>
    <t>GRUPI KOHA SHPK</t>
  </si>
  <si>
    <t>RTK (RADIO TELEVIZIONI KOSOVES)</t>
  </si>
  <si>
    <t>MUHAMET MAVRAJ B I</t>
  </si>
  <si>
    <t xml:space="preserve">   Programi: Stafi mbështetës politik</t>
  </si>
  <si>
    <t>Pagat e muajit Korrik</t>
  </si>
  <si>
    <t>Stafi mbështetës politik</t>
  </si>
  <si>
    <t>Shpenzimet e udhëtimeve zyrtare -Bileta</t>
  </si>
  <si>
    <t>ARBENITA MJEKIQI</t>
  </si>
  <si>
    <t>ARGJEND MRASORI</t>
  </si>
  <si>
    <t>30.08.2022</t>
  </si>
  <si>
    <t>AGIM RATKOCERI</t>
  </si>
  <si>
    <t>07.09.2022</t>
  </si>
  <si>
    <t xml:space="preserve"> BJONDINA ÇANTA</t>
  </si>
  <si>
    <t>ILIR KERCELI</t>
  </si>
  <si>
    <t>HAJREDIN KRASNIQI</t>
  </si>
  <si>
    <t>KRESHNIK GEGA</t>
  </si>
  <si>
    <t>Akomodim  gjate udhetimit zyrtare ne Rumani</t>
  </si>
  <si>
    <t>Akomodim gjate udhetimit zyrtare ne Austri</t>
  </si>
  <si>
    <t>Shpenzime tjera gjate udhetimit zyrtare Shqiperi</t>
  </si>
  <si>
    <t>Shpenzimet tjera gjate udhëtimeve zyrtare jashtë vendit -Vizë</t>
  </si>
  <si>
    <t>AZLLAN BALAJ</t>
  </si>
  <si>
    <t xml:space="preserve">Drekë zyrtare - Komisioni për Mbikqyrjen se Agjencisë së Kosovës per Intelegjencë  </t>
  </si>
  <si>
    <t xml:space="preserve">Drekë zyrtare - Komisioni për Arsim, Shkencë, Teknologji,Inovacion, Kulturë, Rini dhe Sport </t>
  </si>
  <si>
    <t>Drekë zyrtare -Java e Gruas ne bashkepunim ne mes Kuvendite te Kosoves dhe 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</si>
</sst>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L_e_k_ë_-;\-* #,##0.00\ _L_e_k_ë_-;_-* &quot;-&quot;??\ _L_e_k_ë_-;_-@_-"/>
    <numFmt numFmtId="165" formatCode="_-* #,##0.00\ _L_e_k_ë_-;\-* #,##0.00\ _L_e_k_ë_-;_-* &quot;-&quot;\ _L_e_k_ë_-;_-@_-"/>
    <numFmt numFmtId="166" formatCode="#,##0\ [$€-1];[Red]\-#,##0\ [$€-1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00B05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181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3" xfId="0" applyFont="1" applyBorder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0" borderId="12" xfId="0" applyFont="1" applyBorder="1"/>
    <xf numFmtId="0" fontId="5" fillId="0" borderId="7" xfId="0" applyFont="1" applyBorder="1"/>
    <xf numFmtId="0" fontId="5" fillId="0" borderId="13" xfId="0" applyFont="1" applyBorder="1"/>
    <xf numFmtId="0" fontId="4" fillId="2" borderId="13" xfId="0" applyFont="1" applyFill="1" applyBorder="1"/>
    <xf numFmtId="0" fontId="5" fillId="2" borderId="7" xfId="0" applyFont="1" applyFill="1" applyBorder="1"/>
    <xf numFmtId="0" fontId="4" fillId="3" borderId="14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43" fontId="4" fillId="0" borderId="7" xfId="1" applyFont="1" applyBorder="1"/>
    <xf numFmtId="10" fontId="4" fillId="0" borderId="7" xfId="2" applyNumberFormat="1" applyFont="1" applyBorder="1"/>
    <xf numFmtId="0" fontId="5" fillId="0" borderId="8" xfId="0" applyFont="1" applyBorder="1" applyAlignment="1">
      <alignment horizontal="right"/>
    </xf>
    <xf numFmtId="0" fontId="3" fillId="0" borderId="9" xfId="0" applyFont="1" applyBorder="1" applyAlignment="1">
      <alignment wrapText="1"/>
    </xf>
    <xf numFmtId="43" fontId="5" fillId="2" borderId="9" xfId="1" applyFont="1" applyFill="1" applyBorder="1"/>
    <xf numFmtId="10" fontId="5" fillId="0" borderId="9" xfId="2" applyNumberFormat="1" applyFont="1" applyBorder="1"/>
    <xf numFmtId="43" fontId="5" fillId="0" borderId="9" xfId="1" applyFont="1" applyBorder="1"/>
    <xf numFmtId="0" fontId="4" fillId="0" borderId="7" xfId="0" applyFont="1" applyBorder="1"/>
    <xf numFmtId="0" fontId="3" fillId="0" borderId="1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0" fontId="3" fillId="0" borderId="6" xfId="2" applyNumberFormat="1" applyFont="1" applyBorder="1" applyAlignment="1">
      <alignment vertical="top" wrapText="1"/>
    </xf>
    <xf numFmtId="43" fontId="5" fillId="0" borderId="23" xfId="1" applyFont="1" applyBorder="1" applyAlignment="1">
      <alignment horizontal="center"/>
    </xf>
    <xf numFmtId="43" fontId="5" fillId="2" borderId="23" xfId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4" borderId="0" xfId="0" applyFont="1" applyFill="1"/>
    <xf numFmtId="2" fontId="3" fillId="0" borderId="23" xfId="0" applyNumberFormat="1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43" fontId="3" fillId="0" borderId="3" xfId="1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3" fontId="6" fillId="0" borderId="24" xfId="1" applyFont="1" applyBorder="1" applyAlignment="1">
      <alignment vertical="top" wrapText="1"/>
    </xf>
    <xf numFmtId="43" fontId="4" fillId="0" borderId="7" xfId="0" applyNumberFormat="1" applyFont="1" applyBorder="1"/>
    <xf numFmtId="10" fontId="4" fillId="0" borderId="7" xfId="0" applyNumberFormat="1" applyFont="1" applyBorder="1"/>
    <xf numFmtId="0" fontId="3" fillId="0" borderId="0" xfId="0" applyFont="1"/>
    <xf numFmtId="0" fontId="3" fillId="0" borderId="0" xfId="0" applyFont="1"/>
    <xf numFmtId="0" fontId="5" fillId="0" borderId="13" xfId="0" applyFont="1" applyBorder="1"/>
    <xf numFmtId="0" fontId="3" fillId="0" borderId="0" xfId="0" applyFont="1" applyBorder="1"/>
    <xf numFmtId="43" fontId="2" fillId="0" borderId="3" xfId="1" applyFont="1" applyBorder="1" applyAlignment="1">
      <alignment vertical="top" wrapText="1"/>
    </xf>
    <xf numFmtId="0" fontId="3" fillId="0" borderId="0" xfId="0" applyFont="1"/>
    <xf numFmtId="0" fontId="3" fillId="0" borderId="0" xfId="0" applyFont="1"/>
    <xf numFmtId="0" fontId="5" fillId="0" borderId="13" xfId="0" applyFont="1" applyBorder="1"/>
    <xf numFmtId="0" fontId="3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textRotation="90" wrapText="1"/>
    </xf>
    <xf numFmtId="43" fontId="3" fillId="0" borderId="23" xfId="0" applyNumberFormat="1" applyFont="1" applyBorder="1" applyAlignment="1">
      <alignment horizontal="center"/>
    </xf>
    <xf numFmtId="43" fontId="3" fillId="0" borderId="23" xfId="0" applyNumberFormat="1" applyFont="1" applyBorder="1"/>
    <xf numFmtId="0" fontId="3" fillId="0" borderId="0" xfId="0" applyFont="1"/>
    <xf numFmtId="43" fontId="8" fillId="0" borderId="0" xfId="0" applyNumberFormat="1" applyFont="1"/>
    <xf numFmtId="43" fontId="8" fillId="0" borderId="23" xfId="1" applyFont="1" applyBorder="1"/>
    <xf numFmtId="0" fontId="3" fillId="0" borderId="0" xfId="0" applyFont="1"/>
    <xf numFmtId="0" fontId="4" fillId="2" borderId="13" xfId="0" applyFont="1" applyFill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20" xfId="0" applyFont="1" applyBorder="1"/>
    <xf numFmtId="43" fontId="3" fillId="0" borderId="23" xfId="1" applyFont="1" applyBorder="1" applyAlignment="1">
      <alignment horizontal="center"/>
    </xf>
    <xf numFmtId="0" fontId="2" fillId="0" borderId="23" xfId="0" applyFont="1" applyBorder="1" applyAlignment="1">
      <alignment horizontal="left" textRotation="90" wrapText="1"/>
    </xf>
    <xf numFmtId="43" fontId="4" fillId="0" borderId="13" xfId="0" applyNumberFormat="1" applyFont="1" applyBorder="1" applyAlignment="1">
      <alignment horizontal="center"/>
    </xf>
    <xf numFmtId="43" fontId="3" fillId="0" borderId="24" xfId="1" applyFont="1" applyBorder="1" applyAlignment="1">
      <alignment vertical="top" wrapText="1"/>
    </xf>
    <xf numFmtId="43" fontId="11" fillId="0" borderId="23" xfId="0" applyNumberFormat="1" applyFont="1" applyBorder="1"/>
    <xf numFmtId="0" fontId="7" fillId="0" borderId="23" xfId="0" applyFont="1" applyBorder="1" applyAlignment="1">
      <alignment vertical="top" wrapText="1"/>
    </xf>
    <xf numFmtId="43" fontId="7" fillId="0" borderId="23" xfId="1" applyFont="1" applyBorder="1" applyAlignment="1">
      <alignment vertical="top" wrapText="1"/>
    </xf>
    <xf numFmtId="43" fontId="7" fillId="0" borderId="23" xfId="0" applyNumberFormat="1" applyFont="1" applyBorder="1" applyAlignment="1">
      <alignment vertical="top" wrapText="1"/>
    </xf>
    <xf numFmtId="43" fontId="7" fillId="0" borderId="23" xfId="1" applyFont="1" applyBorder="1"/>
    <xf numFmtId="43" fontId="12" fillId="0" borderId="23" xfId="1" applyFont="1" applyBorder="1" applyAlignment="1">
      <alignment vertical="top" wrapText="1"/>
    </xf>
    <xf numFmtId="43" fontId="12" fillId="0" borderId="23" xfId="1" applyFont="1" applyBorder="1"/>
    <xf numFmtId="0" fontId="12" fillId="0" borderId="23" xfId="0" applyFont="1" applyBorder="1"/>
    <xf numFmtId="43" fontId="13" fillId="0" borderId="23" xfId="1" applyFont="1" applyBorder="1"/>
    <xf numFmtId="43" fontId="12" fillId="0" borderId="23" xfId="1" applyFont="1" applyBorder="1" applyAlignment="1">
      <alignment wrapText="1"/>
    </xf>
    <xf numFmtId="43" fontId="14" fillId="2" borderId="23" xfId="1" applyFont="1" applyFill="1" applyBorder="1"/>
    <xf numFmtId="43" fontId="14" fillId="0" borderId="23" xfId="1" applyFont="1" applyBorder="1"/>
    <xf numFmtId="0" fontId="2" fillId="0" borderId="0" xfId="0" applyFont="1" applyBorder="1"/>
    <xf numFmtId="43" fontId="1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0" applyNumberFormat="1" applyFont="1"/>
    <xf numFmtId="43" fontId="3" fillId="0" borderId="23" xfId="1" applyFont="1" applyBorder="1"/>
    <xf numFmtId="43" fontId="3" fillId="0" borderId="23" xfId="1" applyFont="1" applyBorder="1" applyAlignment="1">
      <alignment vertical="top" wrapText="1"/>
    </xf>
    <xf numFmtId="43" fontId="3" fillId="0" borderId="0" xfId="1" applyFont="1"/>
    <xf numFmtId="43" fontId="3" fillId="2" borderId="23" xfId="1" applyFont="1" applyFill="1" applyBorder="1" applyAlignment="1">
      <alignment horizontal="center"/>
    </xf>
    <xf numFmtId="165" fontId="3" fillId="0" borderId="23" xfId="4" applyNumberFormat="1" applyFont="1" applyBorder="1" applyAlignment="1">
      <alignment vertical="top" wrapText="1"/>
    </xf>
    <xf numFmtId="43" fontId="6" fillId="0" borderId="23" xfId="1" applyFont="1" applyBorder="1"/>
    <xf numFmtId="43" fontId="6" fillId="0" borderId="38" xfId="1" applyFont="1" applyBorder="1"/>
    <xf numFmtId="43" fontId="3" fillId="0" borderId="23" xfId="1" applyFont="1" applyBorder="1" applyAlignment="1">
      <alignment wrapText="1"/>
    </xf>
    <xf numFmtId="0" fontId="6" fillId="5" borderId="23" xfId="3" applyFont="1" applyFill="1" applyBorder="1"/>
    <xf numFmtId="43" fontId="2" fillId="0" borderId="29" xfId="0" applyNumberFormat="1" applyFont="1" applyBorder="1"/>
    <xf numFmtId="0" fontId="3" fillId="0" borderId="0" xfId="0" applyFont="1"/>
    <xf numFmtId="0" fontId="2" fillId="0" borderId="23" xfId="0" applyFont="1" applyBorder="1"/>
    <xf numFmtId="166" fontId="3" fillId="0" borderId="23" xfId="0" applyNumberFormat="1" applyFont="1" applyBorder="1"/>
    <xf numFmtId="0" fontId="2" fillId="0" borderId="29" xfId="0" applyFont="1" applyBorder="1"/>
    <xf numFmtId="0" fontId="3" fillId="0" borderId="29" xfId="0" applyFont="1" applyBorder="1"/>
    <xf numFmtId="0" fontId="6" fillId="0" borderId="3" xfId="0" applyFont="1" applyBorder="1" applyAlignment="1">
      <alignment vertical="top" wrapText="1"/>
    </xf>
    <xf numFmtId="164" fontId="8" fillId="0" borderId="0" xfId="0" applyNumberFormat="1" applyFont="1"/>
    <xf numFmtId="43" fontId="12" fillId="5" borderId="23" xfId="1" applyFont="1" applyFill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43" fontId="3" fillId="0" borderId="27" xfId="1" applyFont="1" applyBorder="1" applyAlignment="1">
      <alignment vertical="top" wrapText="1"/>
    </xf>
    <xf numFmtId="165" fontId="6" fillId="0" borderId="23" xfId="4" applyNumberFormat="1" applyFont="1" applyBorder="1"/>
    <xf numFmtId="165" fontId="6" fillId="0" borderId="38" xfId="4" applyNumberFormat="1" applyFont="1" applyBorder="1"/>
    <xf numFmtId="0" fontId="16" fillId="0" borderId="0" xfId="0" applyFont="1"/>
    <xf numFmtId="0" fontId="3" fillId="0" borderId="0" xfId="0" applyFont="1"/>
    <xf numFmtId="0" fontId="3" fillId="0" borderId="23" xfId="0" applyFont="1" applyBorder="1" applyAlignment="1">
      <alignment wrapText="1"/>
    </xf>
    <xf numFmtId="0" fontId="12" fillId="0" borderId="39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43" fontId="17" fillId="0" borderId="23" xfId="1" applyFont="1" applyBorder="1" applyAlignment="1">
      <alignment vertical="top" wrapText="1"/>
    </xf>
    <xf numFmtId="164" fontId="17" fillId="0" borderId="23" xfId="0" applyNumberFormat="1" applyFont="1" applyBorder="1" applyAlignment="1">
      <alignment vertical="top" wrapText="1"/>
    </xf>
    <xf numFmtId="43" fontId="2" fillId="0" borderId="23" xfId="1" applyFont="1" applyBorder="1" applyAlignment="1">
      <alignment vertical="top" wrapText="1"/>
    </xf>
    <xf numFmtId="165" fontId="2" fillId="0" borderId="23" xfId="4" applyNumberFormat="1" applyFont="1" applyBorder="1" applyAlignment="1">
      <alignment vertical="top" wrapText="1"/>
    </xf>
    <xf numFmtId="10" fontId="2" fillId="0" borderId="23" xfId="2" applyNumberFormat="1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43" fontId="18" fillId="0" borderId="23" xfId="1" applyFont="1" applyBorder="1" applyAlignment="1">
      <alignment vertical="top" wrapText="1"/>
    </xf>
    <xf numFmtId="0" fontId="19" fillId="0" borderId="23" xfId="3" applyFont="1" applyBorder="1"/>
    <xf numFmtId="43" fontId="19" fillId="0" borderId="23" xfId="1" applyFont="1" applyBorder="1"/>
    <xf numFmtId="0" fontId="3" fillId="0" borderId="42" xfId="0" applyFont="1" applyBorder="1" applyAlignment="1">
      <alignment vertical="top" wrapText="1"/>
    </xf>
    <xf numFmtId="0" fontId="19" fillId="0" borderId="38" xfId="3" applyFont="1" applyBorder="1"/>
    <xf numFmtId="43" fontId="19" fillId="0" borderId="38" xfId="1" applyFont="1" applyBorder="1"/>
    <xf numFmtId="10" fontId="2" fillId="0" borderId="38" xfId="2" applyNumberFormat="1" applyFont="1" applyBorder="1" applyAlignment="1">
      <alignment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vertical="top" wrapText="1"/>
    </xf>
    <xf numFmtId="10" fontId="2" fillId="0" borderId="29" xfId="2" applyNumberFormat="1" applyFont="1" applyBorder="1" applyAlignment="1">
      <alignment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/>
    </xf>
    <xf numFmtId="0" fontId="20" fillId="0" borderId="23" xfId="0" applyFont="1" applyBorder="1" applyAlignment="1">
      <alignment wrapText="1"/>
    </xf>
    <xf numFmtId="164" fontId="20" fillId="0" borderId="23" xfId="0" applyNumberFormat="1" applyFont="1" applyBorder="1" applyAlignment="1">
      <alignment wrapText="1"/>
    </xf>
    <xf numFmtId="43" fontId="2" fillId="0" borderId="23" xfId="1" applyFont="1" applyBorder="1" applyAlignment="1">
      <alignment wrapText="1"/>
    </xf>
    <xf numFmtId="10" fontId="2" fillId="0" borderId="23" xfId="2" applyNumberFormat="1" applyFont="1" applyBorder="1" applyAlignment="1">
      <alignment wrapText="1"/>
    </xf>
    <xf numFmtId="0" fontId="5" fillId="0" borderId="23" xfId="0" applyFont="1" applyBorder="1" applyAlignment="1">
      <alignment horizontal="right"/>
    </xf>
    <xf numFmtId="0" fontId="21" fillId="0" borderId="23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3" fontId="21" fillId="0" borderId="23" xfId="1" applyFont="1" applyBorder="1" applyAlignment="1">
      <alignment wrapText="1"/>
    </xf>
    <xf numFmtId="0" fontId="5" fillId="0" borderId="0" xfId="0" applyFont="1" applyBorder="1"/>
    <xf numFmtId="43" fontId="20" fillId="0" borderId="23" xfId="1" applyFont="1" applyBorder="1" applyAlignment="1">
      <alignment wrapText="1"/>
    </xf>
    <xf numFmtId="0" fontId="2" fillId="5" borderId="23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5" borderId="23" xfId="0" applyFont="1" applyFill="1" applyBorder="1" applyAlignment="1">
      <alignment wrapText="1"/>
    </xf>
    <xf numFmtId="0" fontId="5" fillId="0" borderId="0" xfId="0" applyFont="1"/>
    <xf numFmtId="0" fontId="22" fillId="0" borderId="23" xfId="3" applyFont="1" applyBorder="1"/>
    <xf numFmtId="43" fontId="6" fillId="5" borderId="23" xfId="1" applyFont="1" applyFill="1" applyBorder="1"/>
    <xf numFmtId="0" fontId="21" fillId="0" borderId="0" xfId="0" applyFont="1" applyAlignment="1">
      <alignment wrapText="1"/>
    </xf>
    <xf numFmtId="0" fontId="21" fillId="0" borderId="0" xfId="0" applyFont="1"/>
    <xf numFmtId="43" fontId="21" fillId="0" borderId="0" xfId="1" applyFont="1"/>
    <xf numFmtId="10" fontId="2" fillId="0" borderId="44" xfId="2" applyNumberFormat="1" applyFont="1" applyBorder="1" applyAlignment="1">
      <alignment wrapText="1"/>
    </xf>
    <xf numFmtId="0" fontId="3" fillId="0" borderId="23" xfId="0" applyFont="1" applyBorder="1" applyAlignment="1">
      <alignment horizontal="right"/>
    </xf>
    <xf numFmtId="43" fontId="17" fillId="0" borderId="23" xfId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21" fillId="0" borderId="23" xfId="0" applyFont="1" applyBorder="1"/>
    <xf numFmtId="0" fontId="21" fillId="0" borderId="31" xfId="0" applyFont="1" applyBorder="1"/>
    <xf numFmtId="43" fontId="2" fillId="0" borderId="23" xfId="1" applyFont="1" applyBorder="1"/>
    <xf numFmtId="164" fontId="3" fillId="0" borderId="23" xfId="0" applyNumberFormat="1" applyFont="1" applyBorder="1"/>
    <xf numFmtId="43" fontId="2" fillId="0" borderId="29" xfId="1" applyFont="1" applyBorder="1"/>
    <xf numFmtId="10" fontId="2" fillId="0" borderId="29" xfId="2" applyNumberFormat="1" applyFont="1" applyBorder="1" applyAlignment="1">
      <alignment wrapText="1"/>
    </xf>
    <xf numFmtId="164" fontId="0" fillId="0" borderId="0" xfId="0" applyNumberFormat="1"/>
    <xf numFmtId="43" fontId="8" fillId="0" borderId="0" xfId="1" applyFont="1"/>
    <xf numFmtId="0" fontId="8" fillId="0" borderId="0" xfId="0" applyFont="1" applyBorder="1"/>
    <xf numFmtId="43" fontId="8" fillId="0" borderId="0" xfId="0" applyNumberFormat="1" applyFont="1" applyBorder="1"/>
    <xf numFmtId="43" fontId="11" fillId="0" borderId="0" xfId="0" applyNumberFormat="1" applyFont="1" applyBorder="1"/>
    <xf numFmtId="43" fontId="0" fillId="0" borderId="0" xfId="0" applyNumberFormat="1"/>
    <xf numFmtId="43" fontId="6" fillId="0" borderId="27" xfId="1" applyFont="1" applyBorder="1" applyAlignment="1">
      <alignment vertical="top" wrapText="1"/>
    </xf>
    <xf numFmtId="43" fontId="6" fillId="0" borderId="25" xfId="1" applyFont="1" applyBorder="1" applyAlignment="1">
      <alignment vertical="top" wrapText="1"/>
    </xf>
    <xf numFmtId="0" fontId="0" fillId="0" borderId="0" xfId="0" applyNumberFormat="1" applyFill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Alignment="1" applyProtection="1"/>
    <xf numFmtId="0" fontId="25" fillId="0" borderId="45" xfId="0" applyNumberFormat="1" applyFont="1" applyFill="1" applyBorder="1" applyAlignment="1" applyProtection="1">
      <alignment horizontal="center"/>
    </xf>
    <xf numFmtId="0" fontId="0" fillId="0" borderId="45" xfId="0" applyNumberFormat="1" applyFill="1" applyBorder="1" applyAlignment="1" applyProtection="1">
      <alignment horizontal="center"/>
    </xf>
    <xf numFmtId="0" fontId="26" fillId="6" borderId="45" xfId="0" applyNumberFormat="1" applyFont="1" applyFill="1" applyBorder="1" applyAlignment="1" applyProtection="1">
      <alignment horizontal="center"/>
    </xf>
    <xf numFmtId="0" fontId="26" fillId="6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Alignment="1" applyProtection="1"/>
    <xf numFmtId="0" fontId="2" fillId="0" borderId="23" xfId="0" applyFont="1" applyBorder="1" applyAlignment="1">
      <alignment horizontal="left" wrapText="1"/>
    </xf>
    <xf numFmtId="0" fontId="2" fillId="0" borderId="1" xfId="0" applyFont="1" applyBorder="1" applyAlignment="1">
      <alignment horizontal="left" textRotation="90" wrapText="1"/>
    </xf>
    <xf numFmtId="0" fontId="2" fillId="0" borderId="3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textRotation="90" wrapText="1"/>
    </xf>
    <xf numFmtId="2" fontId="3" fillId="0" borderId="28" xfId="0" applyNumberFormat="1" applyFont="1" applyBorder="1"/>
    <xf numFmtId="2" fontId="3" fillId="0" borderId="29" xfId="0" applyNumberFormat="1" applyFont="1" applyBorder="1"/>
    <xf numFmtId="0" fontId="4" fillId="3" borderId="17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43" fontId="4" fillId="0" borderId="23" xfId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0" xfId="0" applyFont="1"/>
    <xf numFmtId="0" fontId="4" fillId="3" borderId="0" xfId="0" applyFont="1" applyFill="1"/>
    <xf numFmtId="0" fontId="3" fillId="0" borderId="11" xfId="0" applyFont="1" applyBorder="1"/>
    <xf numFmtId="0" fontId="5" fillId="0" borderId="13" xfId="0" applyFont="1" applyBorder="1"/>
    <xf numFmtId="0" fontId="5" fillId="0" borderId="7" xfId="0" applyFont="1" applyBorder="1"/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5" borderId="28" xfId="0" applyFont="1" applyFill="1" applyBorder="1" applyAlignment="1">
      <alignment wrapText="1"/>
    </xf>
    <xf numFmtId="0" fontId="3" fillId="5" borderId="12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43" fontId="15" fillId="0" borderId="23" xfId="1" applyFont="1" applyBorder="1" applyAlignment="1">
      <alignment horizontal="center"/>
    </xf>
    <xf numFmtId="0" fontId="3" fillId="5" borderId="20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0" fontId="3" fillId="5" borderId="31" xfId="0" applyFont="1" applyFill="1" applyBorder="1" applyAlignment="1">
      <alignment horizontal="left" wrapText="1"/>
    </xf>
    <xf numFmtId="0" fontId="3" fillId="5" borderId="34" xfId="0" applyFont="1" applyFill="1" applyBorder="1" applyAlignment="1">
      <alignment horizontal="left" wrapText="1"/>
    </xf>
    <xf numFmtId="0" fontId="3" fillId="5" borderId="35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center" wrapText="1"/>
    </xf>
    <xf numFmtId="0" fontId="4" fillId="3" borderId="11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4" fillId="0" borderId="0" xfId="0" applyNumberFormat="1" applyFont="1" applyFill="1" applyAlignment="1" applyProtection="1"/>
    <xf numFmtId="0" fontId="26" fillId="6" borderId="45" xfId="0" applyNumberFormat="1" applyFont="1" applyFill="1" applyBorder="1" applyAlignment="1" applyProtection="1">
      <alignment horizontal="center"/>
    </xf>
    <xf numFmtId="0" fontId="23" fillId="0" borderId="45" xfId="0" applyNumberFormat="1" applyFont="1" applyFill="1" applyBorder="1" applyAlignment="1" applyProtection="1"/>
    <xf numFmtId="0" fontId="23" fillId="0" borderId="0" xfId="0" applyNumberFormat="1" applyFont="1" applyFill="1" applyAlignment="1" applyProtection="1"/>
    <xf numFmtId="0" fontId="0" fillId="0" borderId="45" xfId="0" applyNumberFormat="1" applyFill="1" applyBorder="1" applyAlignment="1" applyProtection="1"/>
    <xf numFmtId="0" fontId="0" fillId="0" borderId="0" xfId="0" applyNumberFormat="1" applyFill="1" applyAlignment="1" applyProtection="1"/>
    <xf numFmtId="0" fontId="27" fillId="0" borderId="45" xfId="0" applyNumberFormat="1" applyFont="1" applyFill="1" applyBorder="1" applyAlignment="1" applyProtection="1"/>
    <xf numFmtId="0" fontId="27" fillId="0" borderId="0" xfId="0" applyNumberFormat="1" applyFont="1" applyFill="1" applyAlignment="1" applyProtection="1"/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559453</xdr:colOff>
      <xdr:row>30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217053" cy="56007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31</xdr:row>
      <xdr:rowOff>123825</xdr:rowOff>
    </xdr:from>
    <xdr:to>
      <xdr:col>6</xdr:col>
      <xdr:colOff>537346</xdr:colOff>
      <xdr:row>61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029325"/>
          <a:ext cx="4185420" cy="561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7</xdr:col>
      <xdr:colOff>38100</xdr:colOff>
      <xdr:row>104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4305300" cy="814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7</xdr:col>
      <xdr:colOff>38100</xdr:colOff>
      <xdr:row>141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93000"/>
          <a:ext cx="4305300" cy="681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ControlSummaryReport-ID_MFDTH-PAWS1-63002-1627618586186-5_1985_1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ControlSummaryReport"/>
    </sheetNames>
    <sheetDataSet>
      <sheetData sheetId="0" refreshError="1">
        <row r="20">
          <cell r="J20">
            <v>2115117.21</v>
          </cell>
        </row>
        <row r="22">
          <cell r="J22">
            <v>8800</v>
          </cell>
        </row>
        <row r="27">
          <cell r="J27">
            <v>276134.05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A107" sqref="A10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E12" sqref="E12:E13"/>
    </sheetView>
  </sheetViews>
  <sheetFormatPr defaultRowHeight="15.75" x14ac:dyDescent="0.25"/>
  <cols>
    <col min="1" max="1" width="14" style="46" customWidth="1"/>
    <col min="2" max="2" width="25.140625" style="46" customWidth="1"/>
    <col min="3" max="3" width="24.42578125" style="46" customWidth="1"/>
    <col min="4" max="4" width="17.42578125" style="46" customWidth="1"/>
    <col min="5" max="6" width="20.7109375" style="46" customWidth="1"/>
    <col min="7" max="7" width="22.85546875" style="46" customWidth="1"/>
    <col min="8" max="8" width="17.42578125" style="46" customWidth="1"/>
    <col min="9" max="10" width="9.140625" style="46"/>
    <col min="11" max="11" width="12.7109375" style="46" bestFit="1" customWidth="1"/>
    <col min="12" max="16384" width="9.140625" style="46"/>
  </cols>
  <sheetData>
    <row r="1" spans="1:11" x14ac:dyDescent="0.25">
      <c r="A1" s="1"/>
      <c r="B1" s="44"/>
      <c r="C1" s="44"/>
      <c r="D1" s="44"/>
      <c r="E1" s="44"/>
      <c r="F1" s="58"/>
      <c r="G1" s="58"/>
      <c r="H1" s="44"/>
    </row>
    <row r="2" spans="1:11" x14ac:dyDescent="0.25">
      <c r="A2" s="97" t="s">
        <v>130</v>
      </c>
      <c r="B2" s="55"/>
      <c r="C2" s="55"/>
      <c r="D2" s="55"/>
      <c r="E2" s="55"/>
      <c r="F2" s="55"/>
      <c r="G2" s="55"/>
      <c r="H2" s="111"/>
    </row>
    <row r="3" spans="1:11" x14ac:dyDescent="0.25">
      <c r="A3" s="97" t="s">
        <v>131</v>
      </c>
      <c r="B3" s="55"/>
      <c r="C3" s="55"/>
      <c r="D3" s="55"/>
      <c r="E3" s="55"/>
      <c r="F3" s="55"/>
      <c r="G3" s="55"/>
      <c r="H3" s="111"/>
    </row>
    <row r="4" spans="1:11" x14ac:dyDescent="0.25">
      <c r="A4" s="114" t="s">
        <v>132</v>
      </c>
      <c r="B4" s="115"/>
      <c r="C4" s="115"/>
      <c r="D4" s="115"/>
      <c r="E4" s="115"/>
      <c r="F4" s="115"/>
      <c r="G4" s="115"/>
      <c r="H4" s="111"/>
    </row>
    <row r="5" spans="1:11" ht="30.75" customHeight="1" x14ac:dyDescent="0.25">
      <c r="A5" s="112" t="s">
        <v>0</v>
      </c>
      <c r="B5" s="6" t="s">
        <v>1</v>
      </c>
      <c r="C5" s="6" t="s">
        <v>133</v>
      </c>
      <c r="D5" s="6"/>
      <c r="E5" s="6" t="s">
        <v>134</v>
      </c>
      <c r="F5" s="6"/>
      <c r="G5" s="113">
        <v>4108</v>
      </c>
      <c r="H5" s="123"/>
    </row>
    <row r="6" spans="1:11" ht="33.75" customHeight="1" x14ac:dyDescent="0.25">
      <c r="A6" s="199" t="s">
        <v>135</v>
      </c>
      <c r="B6" s="199"/>
      <c r="C6" s="199"/>
      <c r="D6" s="199"/>
      <c r="E6" s="199"/>
      <c r="F6" s="199"/>
      <c r="G6" s="199"/>
      <c r="H6" s="123"/>
    </row>
    <row r="7" spans="1:11" x14ac:dyDescent="0.25">
      <c r="A7" s="199"/>
      <c r="B7" s="199"/>
      <c r="C7" s="199"/>
      <c r="D7" s="199"/>
      <c r="E7" s="199"/>
      <c r="F7" s="199"/>
      <c r="G7" s="199"/>
      <c r="H7" s="123"/>
    </row>
    <row r="8" spans="1:11" x14ac:dyDescent="0.25">
      <c r="A8" s="44"/>
      <c r="B8" s="44"/>
      <c r="C8" s="44"/>
      <c r="D8" s="44"/>
      <c r="E8" s="44"/>
      <c r="F8" s="58"/>
      <c r="G8" s="58"/>
      <c r="H8" s="44"/>
    </row>
    <row r="9" spans="1:11" x14ac:dyDescent="0.25">
      <c r="A9" s="44"/>
      <c r="B9" s="44"/>
      <c r="C9" s="44"/>
      <c r="D9" s="44"/>
      <c r="E9" s="44"/>
      <c r="F9" s="58"/>
      <c r="G9" s="58"/>
      <c r="H9" s="44"/>
    </row>
    <row r="10" spans="1:11" ht="18.75" x14ac:dyDescent="0.3">
      <c r="A10" s="45" t="s">
        <v>2</v>
      </c>
      <c r="B10" s="44"/>
      <c r="C10" s="44"/>
      <c r="D10" s="44"/>
      <c r="E10" s="44"/>
      <c r="F10" s="58"/>
      <c r="G10" s="58"/>
      <c r="H10" s="44"/>
    </row>
    <row r="11" spans="1:11" ht="19.5" thickBot="1" x14ac:dyDescent="0.35">
      <c r="A11" s="45" t="s">
        <v>3</v>
      </c>
      <c r="B11" s="44"/>
      <c r="C11" s="44"/>
      <c r="D11" s="44"/>
      <c r="E11" s="44"/>
      <c r="F11" s="58"/>
      <c r="G11" s="58"/>
      <c r="H11" s="44"/>
    </row>
    <row r="12" spans="1:11" ht="19.5" customHeight="1" thickBot="1" x14ac:dyDescent="0.3">
      <c r="A12" s="202" t="s">
        <v>0</v>
      </c>
      <c r="B12" s="200" t="s">
        <v>1</v>
      </c>
      <c r="C12" s="205" t="s">
        <v>52</v>
      </c>
      <c r="D12" s="206"/>
      <c r="E12" s="207" t="s">
        <v>45</v>
      </c>
      <c r="F12" s="205" t="s">
        <v>126</v>
      </c>
      <c r="G12" s="206"/>
      <c r="H12" s="200" t="s">
        <v>45</v>
      </c>
    </row>
    <row r="13" spans="1:11" ht="146.25" customHeight="1" thickBot="1" x14ac:dyDescent="0.3">
      <c r="A13" s="203"/>
      <c r="B13" s="204"/>
      <c r="C13" s="63" t="s">
        <v>54</v>
      </c>
      <c r="D13" s="63" t="s">
        <v>46</v>
      </c>
      <c r="E13" s="208"/>
      <c r="F13" s="82" t="s">
        <v>129</v>
      </c>
      <c r="G13" s="82" t="s">
        <v>47</v>
      </c>
      <c r="H13" s="201"/>
    </row>
    <row r="14" spans="1:11" ht="16.5" thickBot="1" x14ac:dyDescent="0.3">
      <c r="A14" s="36">
        <v>1</v>
      </c>
      <c r="B14" s="48">
        <v>2</v>
      </c>
      <c r="C14" s="3">
        <v>3</v>
      </c>
      <c r="D14" s="3">
        <v>5</v>
      </c>
      <c r="E14" s="37">
        <v>6</v>
      </c>
      <c r="F14" s="37">
        <v>7</v>
      </c>
      <c r="G14" s="37">
        <v>8</v>
      </c>
      <c r="H14" s="37">
        <v>9</v>
      </c>
    </row>
    <row r="15" spans="1:11" ht="36" customHeight="1" thickBot="1" x14ac:dyDescent="0.3">
      <c r="A15" s="36">
        <v>11000</v>
      </c>
      <c r="B15" s="48" t="s">
        <v>5</v>
      </c>
      <c r="C15" s="47">
        <v>6806256.6200000001</v>
      </c>
      <c r="D15" s="120">
        <v>5024768.68</v>
      </c>
      <c r="E15" s="47">
        <f>D15/C15*100</f>
        <v>73.825730655450954</v>
      </c>
      <c r="F15" s="47">
        <f>3405736+2390605+1040265+70499</f>
        <v>6907105</v>
      </c>
      <c r="G15" s="189">
        <v>4677839.04</v>
      </c>
      <c r="H15" s="47">
        <f>G15/F15*100</f>
        <v>67.725031543606178</v>
      </c>
      <c r="K15" s="184"/>
    </row>
    <row r="16" spans="1:11" ht="36" customHeight="1" thickBot="1" x14ac:dyDescent="0.3">
      <c r="A16" s="36">
        <v>13000</v>
      </c>
      <c r="B16" s="37" t="s">
        <v>6</v>
      </c>
      <c r="C16" s="47">
        <v>863656.72</v>
      </c>
      <c r="D16" s="68">
        <f>107838.02+323505.13+10908.02+12116.18</f>
        <v>454367.35000000003</v>
      </c>
      <c r="E16" s="47">
        <f t="shared" ref="E16:E20" si="0">D16/C16*100</f>
        <v>52.6097162770875</v>
      </c>
      <c r="F16" s="47">
        <f>694000+960970+120000+48030-6000</f>
        <v>1817000</v>
      </c>
      <c r="G16" s="68">
        <v>589662.25</v>
      </c>
      <c r="H16" s="47">
        <f t="shared" ref="H16:H20" si="1">G16/F16*100</f>
        <v>32.45251788662631</v>
      </c>
    </row>
    <row r="17" spans="1:8" ht="36" customHeight="1" thickBot="1" x14ac:dyDescent="0.3">
      <c r="A17" s="36">
        <v>13200</v>
      </c>
      <c r="B17" s="37" t="s">
        <v>7</v>
      </c>
      <c r="C17" s="47">
        <v>170932.99</v>
      </c>
      <c r="D17" s="68">
        <f>128719.55+1317.39</f>
        <v>130036.94</v>
      </c>
      <c r="E17" s="47">
        <f t="shared" si="0"/>
        <v>76.074805688474768</v>
      </c>
      <c r="F17" s="47">
        <f>195000+5000</f>
        <v>200000</v>
      </c>
      <c r="G17" s="68">
        <v>130898.19</v>
      </c>
      <c r="H17" s="47">
        <f t="shared" si="1"/>
        <v>65.449095</v>
      </c>
    </row>
    <row r="18" spans="1:8" ht="36" customHeight="1" thickBot="1" x14ac:dyDescent="0.3">
      <c r="A18" s="36">
        <v>21000</v>
      </c>
      <c r="B18" s="48" t="s">
        <v>8</v>
      </c>
      <c r="C18" s="47">
        <v>9800</v>
      </c>
      <c r="D18" s="68">
        <f>[1]BudgetControlSummaryReport!$J$22</f>
        <v>8800</v>
      </c>
      <c r="E18" s="47">
        <f t="shared" si="0"/>
        <v>89.795918367346943</v>
      </c>
      <c r="F18" s="47">
        <v>70000</v>
      </c>
      <c r="G18" s="68">
        <v>9780.44</v>
      </c>
      <c r="H18" s="47">
        <f t="shared" si="1"/>
        <v>13.972057142857144</v>
      </c>
    </row>
    <row r="19" spans="1:8" ht="36" customHeight="1" thickBot="1" x14ac:dyDescent="0.3">
      <c r="A19" s="36">
        <v>30000</v>
      </c>
      <c r="B19" s="37" t="s">
        <v>9</v>
      </c>
      <c r="C19" s="47">
        <v>549882</v>
      </c>
      <c r="D19" s="68">
        <f>[1]BudgetControlSummaryReport!$J$27</f>
        <v>276134.05</v>
      </c>
      <c r="E19" s="47">
        <f t="shared" si="0"/>
        <v>50.216964730614933</v>
      </c>
      <c r="F19" s="47">
        <f>674000+6000</f>
        <v>680000</v>
      </c>
      <c r="G19" s="68">
        <v>1210</v>
      </c>
      <c r="H19" s="47">
        <f t="shared" si="1"/>
        <v>0.17794117647058824</v>
      </c>
    </row>
    <row r="20" spans="1:8" ht="36" customHeight="1" thickBot="1" x14ac:dyDescent="0.3">
      <c r="A20" s="36"/>
      <c r="B20" s="37" t="s">
        <v>10</v>
      </c>
      <c r="C20" s="56">
        <f>SUM(C15:C19)</f>
        <v>8400528.3300000001</v>
      </c>
      <c r="D20" s="85">
        <f>SUM(D15:D19)</f>
        <v>5894107.0199999996</v>
      </c>
      <c r="E20" s="47">
        <f t="shared" si="0"/>
        <v>70.163527678978738</v>
      </c>
      <c r="F20" s="56">
        <f>SUM(F15:F19)</f>
        <v>9674105</v>
      </c>
      <c r="G20" s="85">
        <f>SUM(G15:G19)</f>
        <v>5409389.9200000009</v>
      </c>
      <c r="H20" s="47">
        <f t="shared" si="1"/>
        <v>55.916179532887035</v>
      </c>
    </row>
    <row r="22" spans="1:8" x14ac:dyDescent="0.25">
      <c r="G22" s="185"/>
      <c r="H22" s="185"/>
    </row>
    <row r="23" spans="1:8" x14ac:dyDescent="0.25">
      <c r="G23" s="186"/>
      <c r="H23" s="186"/>
    </row>
    <row r="24" spans="1:8" x14ac:dyDescent="0.25">
      <c r="G24" s="186"/>
      <c r="H24" s="185"/>
    </row>
    <row r="25" spans="1:8" x14ac:dyDescent="0.25">
      <c r="G25" s="185"/>
      <c r="H25" s="187"/>
    </row>
    <row r="26" spans="1:8" x14ac:dyDescent="0.25">
      <c r="G26" s="117"/>
    </row>
    <row r="28" spans="1:8" x14ac:dyDescent="0.25">
      <c r="G28" s="67"/>
      <c r="H28" s="67"/>
    </row>
    <row r="32" spans="1:8" x14ac:dyDescent="0.25">
      <c r="H32" s="67"/>
    </row>
    <row r="36" spans="7:7" x14ac:dyDescent="0.25">
      <c r="G36" s="67"/>
    </row>
  </sheetData>
  <mergeCells count="7">
    <mergeCell ref="A6:G7"/>
    <mergeCell ref="H12:H13"/>
    <mergeCell ref="A12:A13"/>
    <mergeCell ref="B12:B13"/>
    <mergeCell ref="C12:D12"/>
    <mergeCell ref="E12:E13"/>
    <mergeCell ref="F12:G12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0"/>
  <sheetViews>
    <sheetView workbookViewId="0">
      <selection activeCell="H4" sqref="H4"/>
    </sheetView>
  </sheetViews>
  <sheetFormatPr defaultRowHeight="15" x14ac:dyDescent="0.25"/>
  <cols>
    <col min="2" max="2" width="11.42578125" customWidth="1"/>
    <col min="3" max="3" width="59" bestFit="1" customWidth="1"/>
    <col min="4" max="9" width="28.42578125" customWidth="1"/>
  </cols>
  <sheetData>
    <row r="2" spans="2:9" ht="15.75" thickBot="1" x14ac:dyDescent="0.3"/>
    <row r="3" spans="2:9" ht="20.25" x14ac:dyDescent="0.25">
      <c r="B3" s="126"/>
      <c r="C3" s="127" t="s">
        <v>139</v>
      </c>
      <c r="D3" s="127"/>
      <c r="E3" s="127"/>
      <c r="F3" s="127"/>
      <c r="G3" s="128"/>
      <c r="H3" s="128"/>
      <c r="I3" s="128"/>
    </row>
    <row r="4" spans="2:9" ht="49.5" customHeight="1" x14ac:dyDescent="0.25">
      <c r="B4" s="129">
        <v>13000</v>
      </c>
      <c r="C4" s="86" t="s">
        <v>140</v>
      </c>
      <c r="D4" s="86" t="s">
        <v>127</v>
      </c>
      <c r="E4" s="130" t="s">
        <v>141</v>
      </c>
      <c r="F4" s="130" t="s">
        <v>4</v>
      </c>
      <c r="G4" s="130" t="s">
        <v>57</v>
      </c>
      <c r="H4" s="130" t="s">
        <v>142</v>
      </c>
      <c r="I4" s="130" t="s">
        <v>4</v>
      </c>
    </row>
    <row r="5" spans="2:9" ht="30" customHeight="1" x14ac:dyDescent="0.25">
      <c r="B5" s="131">
        <v>13100</v>
      </c>
      <c r="C5" s="132" t="s">
        <v>58</v>
      </c>
      <c r="D5" s="88">
        <f>D6+D7+D8+D9+D10</f>
        <v>715200</v>
      </c>
      <c r="E5" s="133">
        <f>E6+E7+E8+E9+E10</f>
        <v>205962.53</v>
      </c>
      <c r="F5" s="134">
        <f>E5/D5*100</f>
        <v>28.797892897091721</v>
      </c>
      <c r="G5" s="135">
        <f>G6+G7+G8+G9+G10</f>
        <v>92497.2</v>
      </c>
      <c r="H5" s="136">
        <f>H7+H8+H9+H10</f>
        <v>26464.699999999997</v>
      </c>
      <c r="I5" s="137">
        <f>H5/G5</f>
        <v>0.28611352559861269</v>
      </c>
    </row>
    <row r="6" spans="2:9" ht="30" customHeight="1" x14ac:dyDescent="0.25">
      <c r="B6" s="138">
        <v>13130</v>
      </c>
      <c r="C6" s="139" t="s">
        <v>59</v>
      </c>
      <c r="D6" s="90">
        <v>43000</v>
      </c>
      <c r="E6" s="140">
        <f>1652+756+533.5</f>
        <v>2941.5</v>
      </c>
      <c r="F6" s="134">
        <f t="shared" ref="F6:F10" si="0">E6/D6*100</f>
        <v>6.8406976744186041</v>
      </c>
      <c r="G6" s="102">
        <f>240+54.4</f>
        <v>294.39999999999998</v>
      </c>
      <c r="H6" s="105">
        <v>0</v>
      </c>
      <c r="I6" s="137">
        <f t="shared" ref="I6:I10" si="1">H6/G6</f>
        <v>0</v>
      </c>
    </row>
    <row r="7" spans="2:9" ht="30" customHeight="1" x14ac:dyDescent="0.25">
      <c r="B7" s="138">
        <v>13140</v>
      </c>
      <c r="C7" s="139" t="s">
        <v>60</v>
      </c>
      <c r="D7" s="90">
        <f>222500-6000</f>
        <v>216500</v>
      </c>
      <c r="E7" s="140">
        <v>57693.2</v>
      </c>
      <c r="F7" s="134">
        <f t="shared" si="0"/>
        <v>26.64812933025404</v>
      </c>
      <c r="G7" s="102">
        <f>32270-109.2</f>
        <v>32160.799999999999</v>
      </c>
      <c r="H7" s="105">
        <v>7589.72</v>
      </c>
      <c r="I7" s="137">
        <f t="shared" si="1"/>
        <v>0.23599288574911073</v>
      </c>
    </row>
    <row r="8" spans="2:9" ht="30" customHeight="1" x14ac:dyDescent="0.3">
      <c r="B8" s="138">
        <v>13141</v>
      </c>
      <c r="C8" s="141" t="s">
        <v>61</v>
      </c>
      <c r="D8" s="90">
        <v>214200</v>
      </c>
      <c r="E8" s="142">
        <v>86952.73</v>
      </c>
      <c r="F8" s="134">
        <f t="shared" si="0"/>
        <v>40.594178338001861</v>
      </c>
      <c r="G8" s="106">
        <v>33033</v>
      </c>
      <c r="H8" s="121">
        <v>10591.88</v>
      </c>
      <c r="I8" s="137">
        <f t="shared" si="1"/>
        <v>0.3206454151908697</v>
      </c>
    </row>
    <row r="9" spans="2:9" ht="30" customHeight="1" x14ac:dyDescent="0.3">
      <c r="B9" s="138">
        <v>13142</v>
      </c>
      <c r="C9" s="141" t="s">
        <v>62</v>
      </c>
      <c r="D9" s="90">
        <v>179000</v>
      </c>
      <c r="E9" s="142">
        <v>53232.37</v>
      </c>
      <c r="F9" s="134">
        <f t="shared" si="0"/>
        <v>29.738754189944132</v>
      </c>
      <c r="G9" s="106">
        <v>26009</v>
      </c>
      <c r="H9" s="121">
        <v>8016.16</v>
      </c>
      <c r="I9" s="137">
        <f t="shared" si="1"/>
        <v>0.30820715906032525</v>
      </c>
    </row>
    <row r="10" spans="2:9" ht="30" customHeight="1" thickBot="1" x14ac:dyDescent="0.35">
      <c r="B10" s="143">
        <v>13143</v>
      </c>
      <c r="C10" s="144" t="s">
        <v>63</v>
      </c>
      <c r="D10" s="90">
        <v>62500</v>
      </c>
      <c r="E10" s="145">
        <v>5142.7299999999996</v>
      </c>
      <c r="F10" s="134">
        <f t="shared" si="0"/>
        <v>8.2283679999999997</v>
      </c>
      <c r="G10" s="107">
        <v>1000</v>
      </c>
      <c r="H10" s="122">
        <v>266.94</v>
      </c>
      <c r="I10" s="146">
        <f t="shared" si="1"/>
        <v>0.26694000000000001</v>
      </c>
    </row>
    <row r="11" spans="2:9" ht="49.5" customHeight="1" x14ac:dyDescent="0.25">
      <c r="B11" s="147"/>
      <c r="C11" s="148"/>
      <c r="D11" s="148"/>
      <c r="E11" s="148"/>
      <c r="F11" s="148"/>
      <c r="G11" s="148"/>
      <c r="H11" s="148"/>
      <c r="I11" s="148"/>
    </row>
    <row r="12" spans="2:9" ht="24" customHeight="1" x14ac:dyDescent="0.25">
      <c r="B12" s="130">
        <v>13200</v>
      </c>
      <c r="C12" s="130" t="s">
        <v>64</v>
      </c>
      <c r="D12" s="87">
        <f>D13+D14+D15+D16+D17</f>
        <v>200000</v>
      </c>
      <c r="E12" s="135">
        <f>E13+E14+E15+E16+E17</f>
        <v>130898.19</v>
      </c>
      <c r="F12" s="149">
        <f>E12/D12*100</f>
        <v>65.449095</v>
      </c>
      <c r="G12" s="135">
        <f>G13+G14+G15+G16+G17</f>
        <v>170932.99000000002</v>
      </c>
      <c r="H12" s="135">
        <f>H13+H14+H15+H16+H17</f>
        <v>130036.94</v>
      </c>
      <c r="I12" s="137">
        <f>H12/G12</f>
        <v>0.76074805688474756</v>
      </c>
    </row>
    <row r="13" spans="2:9" ht="24" customHeight="1" x14ac:dyDescent="0.25">
      <c r="B13" s="3">
        <v>13210</v>
      </c>
      <c r="C13" s="139" t="s">
        <v>65</v>
      </c>
      <c r="D13" s="90">
        <v>86600</v>
      </c>
      <c r="E13" s="140">
        <v>50311.17</v>
      </c>
      <c r="F13" s="149">
        <f t="shared" ref="F13:F17" si="2">E13/D13*100</f>
        <v>58.096039260969981</v>
      </c>
      <c r="G13" s="102">
        <v>68390.009999999995</v>
      </c>
      <c r="H13" s="102">
        <v>53178.7</v>
      </c>
      <c r="I13" s="137">
        <f t="shared" ref="I13:I19" si="3">H13/G13</f>
        <v>0.77757994186577839</v>
      </c>
    </row>
    <row r="14" spans="2:9" ht="24" customHeight="1" x14ac:dyDescent="0.25">
      <c r="B14" s="3">
        <v>13220</v>
      </c>
      <c r="C14" s="139" t="s">
        <v>66</v>
      </c>
      <c r="D14" s="90">
        <v>8600</v>
      </c>
      <c r="E14" s="140">
        <v>3434.83</v>
      </c>
      <c r="F14" s="149">
        <f t="shared" si="2"/>
        <v>39.939883720930233</v>
      </c>
      <c r="G14" s="102">
        <v>4293.01</v>
      </c>
      <c r="H14" s="102">
        <v>2978.36</v>
      </c>
      <c r="I14" s="137">
        <f t="shared" si="3"/>
        <v>0.69376963948371884</v>
      </c>
    </row>
    <row r="15" spans="2:9" ht="24" customHeight="1" x14ac:dyDescent="0.25">
      <c r="B15" s="3">
        <v>13230</v>
      </c>
      <c r="C15" s="139" t="s">
        <v>67</v>
      </c>
      <c r="D15" s="90">
        <v>6200</v>
      </c>
      <c r="E15" s="140">
        <v>2326.9699999999998</v>
      </c>
      <c r="F15" s="149">
        <f t="shared" si="2"/>
        <v>37.531774193548387</v>
      </c>
      <c r="G15" s="102">
        <v>2980.16</v>
      </c>
      <c r="H15" s="102">
        <v>2204.5100000000002</v>
      </c>
      <c r="I15" s="137">
        <f t="shared" si="3"/>
        <v>0.7397287393965426</v>
      </c>
    </row>
    <row r="16" spans="2:9" ht="24" customHeight="1" x14ac:dyDescent="0.25">
      <c r="B16" s="3">
        <v>13240</v>
      </c>
      <c r="C16" s="139" t="s">
        <v>68</v>
      </c>
      <c r="D16" s="90">
        <v>73000</v>
      </c>
      <c r="E16" s="140">
        <v>57390.92</v>
      </c>
      <c r="F16" s="149">
        <f t="shared" si="2"/>
        <v>78.617698630136985</v>
      </c>
      <c r="G16" s="102">
        <v>72105.27</v>
      </c>
      <c r="H16" s="102">
        <v>56026.54</v>
      </c>
      <c r="I16" s="137">
        <f t="shared" si="3"/>
        <v>0.77701033502821637</v>
      </c>
    </row>
    <row r="17" spans="2:9" ht="24" customHeight="1" x14ac:dyDescent="0.25">
      <c r="B17" s="3">
        <v>13250</v>
      </c>
      <c r="C17" s="139" t="s">
        <v>69</v>
      </c>
      <c r="D17" s="90">
        <v>25600</v>
      </c>
      <c r="E17" s="140">
        <v>17434.3</v>
      </c>
      <c r="F17" s="149">
        <f t="shared" si="2"/>
        <v>68.102734374999997</v>
      </c>
      <c r="G17" s="102">
        <v>23164.54</v>
      </c>
      <c r="H17" s="102">
        <v>15648.83</v>
      </c>
      <c r="I17" s="137">
        <f t="shared" si="3"/>
        <v>0.67555107936527115</v>
      </c>
    </row>
    <row r="18" spans="2:9" ht="49.5" customHeight="1" x14ac:dyDescent="0.25">
      <c r="B18" s="124"/>
      <c r="C18" s="124"/>
      <c r="D18" s="124"/>
      <c r="E18" s="124"/>
      <c r="F18" s="124"/>
      <c r="G18" s="124"/>
      <c r="H18" s="103"/>
      <c r="I18" s="150"/>
    </row>
    <row r="19" spans="2:9" ht="29.25" customHeight="1" x14ac:dyDescent="0.25">
      <c r="B19" s="130">
        <v>13300</v>
      </c>
      <c r="C19" s="132" t="s">
        <v>70</v>
      </c>
      <c r="D19" s="87">
        <f>D20+D21+D22</f>
        <v>86210</v>
      </c>
      <c r="E19" s="133">
        <f>E21</f>
        <v>48698.400000000001</v>
      </c>
      <c r="F19" s="134">
        <f>E19/D19*100</f>
        <v>56.488110428024598</v>
      </c>
      <c r="G19" s="135">
        <f>G20+G21+G22+G23</f>
        <v>55425.18</v>
      </c>
      <c r="H19" s="135">
        <f>H20+H21+H22</f>
        <v>33508.58</v>
      </c>
      <c r="I19" s="137">
        <f t="shared" si="3"/>
        <v>0.60457322826917304</v>
      </c>
    </row>
    <row r="20" spans="2:9" ht="29.25" customHeight="1" x14ac:dyDescent="0.25">
      <c r="B20" s="3">
        <v>13310</v>
      </c>
      <c r="C20" s="139" t="s">
        <v>71</v>
      </c>
      <c r="D20" s="90">
        <v>5000</v>
      </c>
      <c r="E20" s="140">
        <v>0</v>
      </c>
      <c r="F20" s="134">
        <f t="shared" ref="F20:F22" si="4">E20/D20*100</f>
        <v>0</v>
      </c>
      <c r="G20" s="102"/>
      <c r="H20" s="124">
        <v>0</v>
      </c>
      <c r="I20" s="137"/>
    </row>
    <row r="21" spans="2:9" ht="29.25" customHeight="1" x14ac:dyDescent="0.25">
      <c r="B21" s="3">
        <v>13320</v>
      </c>
      <c r="C21" s="139" t="s">
        <v>72</v>
      </c>
      <c r="D21" s="90">
        <v>80210</v>
      </c>
      <c r="E21" s="140">
        <v>48698.400000000001</v>
      </c>
      <c r="F21" s="134">
        <f t="shared" si="4"/>
        <v>60.713626729834189</v>
      </c>
      <c r="G21" s="102">
        <v>55315.98</v>
      </c>
      <c r="H21" s="102">
        <v>33508.58</v>
      </c>
      <c r="I21" s="137">
        <f>H21/G21</f>
        <v>0.60576672419073119</v>
      </c>
    </row>
    <row r="22" spans="2:9" ht="29.25" customHeight="1" x14ac:dyDescent="0.25">
      <c r="B22" s="3">
        <v>13330</v>
      </c>
      <c r="C22" s="139" t="s">
        <v>73</v>
      </c>
      <c r="D22" s="90">
        <v>1000</v>
      </c>
      <c r="E22" s="139"/>
      <c r="F22" s="134">
        <f t="shared" si="4"/>
        <v>0</v>
      </c>
      <c r="G22" s="90">
        <v>109.2</v>
      </c>
      <c r="H22" s="3">
        <v>0</v>
      </c>
      <c r="I22" s="137"/>
    </row>
    <row r="23" spans="2:9" ht="29.25" customHeight="1" x14ac:dyDescent="0.25">
      <c r="B23" s="3">
        <v>13340</v>
      </c>
      <c r="C23" s="139" t="s">
        <v>74</v>
      </c>
      <c r="D23" s="139"/>
      <c r="E23" s="139"/>
      <c r="F23" s="134">
        <v>0</v>
      </c>
      <c r="G23" s="102">
        <v>0</v>
      </c>
      <c r="H23" s="3"/>
      <c r="I23" s="137"/>
    </row>
    <row r="24" spans="2:9" ht="49.5" customHeight="1" x14ac:dyDescent="0.25">
      <c r="B24" s="4"/>
      <c r="C24" s="151"/>
      <c r="D24" s="151"/>
      <c r="E24" s="151"/>
      <c r="F24" s="151"/>
      <c r="G24" s="151"/>
      <c r="H24" s="151"/>
      <c r="I24" s="148"/>
    </row>
    <row r="25" spans="2:9" ht="26.25" customHeight="1" x14ac:dyDescent="0.25">
      <c r="B25" s="130">
        <v>13400</v>
      </c>
      <c r="C25" s="132" t="s">
        <v>75</v>
      </c>
      <c r="D25" s="87">
        <f>D26+D29+D30+D31</f>
        <v>184000</v>
      </c>
      <c r="E25" s="133">
        <f>E29+E30+E31</f>
        <v>26617.14</v>
      </c>
      <c r="F25" s="134">
        <f>E25/D25*100</f>
        <v>14.465836956521738</v>
      </c>
      <c r="G25" s="135">
        <f>G26+G27+G28+G29+G30+G31+G32+G33</f>
        <v>176405.09</v>
      </c>
      <c r="H25" s="135">
        <f>H29+H30+H31</f>
        <v>37203.369999999995</v>
      </c>
      <c r="I25" s="137">
        <f>H25/G25</f>
        <v>0.21089737263250169</v>
      </c>
    </row>
    <row r="26" spans="2:9" ht="26.25" customHeight="1" x14ac:dyDescent="0.25">
      <c r="B26" s="3">
        <v>13410</v>
      </c>
      <c r="C26" s="139" t="s">
        <v>76</v>
      </c>
      <c r="D26" s="90">
        <v>20000</v>
      </c>
      <c r="E26" s="140"/>
      <c r="F26" s="134">
        <f t="shared" ref="F26:F31" si="5">E26/D26*100</f>
        <v>0</v>
      </c>
      <c r="G26" s="102"/>
      <c r="H26" s="102"/>
      <c r="I26" s="137"/>
    </row>
    <row r="27" spans="2:9" ht="26.25" customHeight="1" x14ac:dyDescent="0.3">
      <c r="B27" s="3">
        <v>13420</v>
      </c>
      <c r="C27" s="139" t="s">
        <v>77</v>
      </c>
      <c r="D27" s="92"/>
      <c r="E27" s="140"/>
      <c r="F27" s="134">
        <v>0</v>
      </c>
      <c r="G27" s="102">
        <v>0</v>
      </c>
      <c r="H27" s="102"/>
      <c r="I27" s="137"/>
    </row>
    <row r="28" spans="2:9" ht="26.25" customHeight="1" x14ac:dyDescent="0.25">
      <c r="B28" s="3">
        <v>13430</v>
      </c>
      <c r="C28" s="139" t="s">
        <v>78</v>
      </c>
      <c r="D28" s="90"/>
      <c r="E28" s="140"/>
      <c r="F28" s="134">
        <v>0</v>
      </c>
      <c r="G28" s="102">
        <v>0</v>
      </c>
      <c r="H28" s="102"/>
      <c r="I28" s="137"/>
    </row>
    <row r="29" spans="2:9" ht="44.25" customHeight="1" x14ac:dyDescent="0.25">
      <c r="B29" s="3">
        <v>13440</v>
      </c>
      <c r="C29" s="139" t="s">
        <v>79</v>
      </c>
      <c r="D29" s="118">
        <v>40000</v>
      </c>
      <c r="E29" s="140">
        <v>2070</v>
      </c>
      <c r="F29" s="134">
        <f t="shared" si="5"/>
        <v>5.1749999999999998</v>
      </c>
      <c r="G29" s="102">
        <v>16653</v>
      </c>
      <c r="H29" s="102">
        <v>13653</v>
      </c>
      <c r="I29" s="137">
        <f t="shared" ref="I29:I31" si="6">H29/G29</f>
        <v>0.81985227886867229</v>
      </c>
    </row>
    <row r="30" spans="2:9" ht="26.25" customHeight="1" x14ac:dyDescent="0.25">
      <c r="B30" s="3">
        <v>13450</v>
      </c>
      <c r="C30" s="139" t="s">
        <v>80</v>
      </c>
      <c r="D30" s="90">
        <v>15000</v>
      </c>
      <c r="E30" s="140">
        <v>3900</v>
      </c>
      <c r="F30" s="134">
        <f t="shared" si="5"/>
        <v>26</v>
      </c>
      <c r="G30" s="102">
        <v>7286</v>
      </c>
      <c r="H30" s="102">
        <v>1950</v>
      </c>
      <c r="I30" s="137">
        <f t="shared" si="6"/>
        <v>0.26763656327202856</v>
      </c>
    </row>
    <row r="31" spans="2:9" ht="26.25" customHeight="1" x14ac:dyDescent="0.25">
      <c r="B31" s="3">
        <v>13460</v>
      </c>
      <c r="C31" s="139" t="s">
        <v>81</v>
      </c>
      <c r="D31" s="90">
        <v>109000</v>
      </c>
      <c r="E31" s="140">
        <v>20647.14</v>
      </c>
      <c r="F31" s="134">
        <f t="shared" si="5"/>
        <v>18.942330275229359</v>
      </c>
      <c r="G31" s="102">
        <v>152466.09</v>
      </c>
      <c r="H31" s="102">
        <v>21600.37</v>
      </c>
      <c r="I31" s="137">
        <f t="shared" si="6"/>
        <v>0.14167327305370001</v>
      </c>
    </row>
    <row r="32" spans="2:9" ht="26.25" customHeight="1" x14ac:dyDescent="0.25">
      <c r="B32" s="3">
        <v>13470</v>
      </c>
      <c r="C32" s="139" t="s">
        <v>82</v>
      </c>
      <c r="D32" s="139"/>
      <c r="E32" s="139"/>
      <c r="F32" s="139"/>
      <c r="G32" s="102"/>
      <c r="H32" s="102"/>
      <c r="I32" s="135"/>
    </row>
    <row r="33" spans="2:9" ht="26.25" customHeight="1" x14ac:dyDescent="0.25">
      <c r="B33" s="3">
        <v>13780</v>
      </c>
      <c r="C33" s="139" t="s">
        <v>83</v>
      </c>
      <c r="D33" s="139"/>
      <c r="E33" s="139"/>
      <c r="F33" s="139"/>
      <c r="G33" s="102"/>
      <c r="H33" s="3"/>
      <c r="I33" s="135"/>
    </row>
    <row r="34" spans="2:9" ht="49.5" customHeight="1" x14ac:dyDescent="0.25">
      <c r="B34" s="124"/>
      <c r="C34" s="148"/>
      <c r="D34" s="148"/>
      <c r="E34" s="148"/>
      <c r="F34" s="148"/>
      <c r="G34" s="148"/>
      <c r="H34" s="148"/>
      <c r="I34" s="148"/>
    </row>
    <row r="35" spans="2:9" ht="41.25" customHeight="1" x14ac:dyDescent="0.3">
      <c r="B35" s="152">
        <v>1350</v>
      </c>
      <c r="C35" s="153" t="s">
        <v>84</v>
      </c>
      <c r="D35" s="93">
        <f>D36+D38+D42+D43</f>
        <v>65000</v>
      </c>
      <c r="E35" s="153">
        <f>E42</f>
        <v>959.9</v>
      </c>
      <c r="F35" s="154">
        <f>E35/D35*100</f>
        <v>1.4767692307692308</v>
      </c>
      <c r="G35" s="155">
        <f>G36+G37+G38+G39+G40+G41+G42+G43</f>
        <v>35163.449999999997</v>
      </c>
      <c r="H35" s="155">
        <f>H42+H43</f>
        <v>33303.5</v>
      </c>
      <c r="I35" s="156">
        <f>H35/G35</f>
        <v>0.9471055883310654</v>
      </c>
    </row>
    <row r="36" spans="2:9" ht="19.5" customHeight="1" x14ac:dyDescent="0.35">
      <c r="B36" s="157">
        <v>13501</v>
      </c>
      <c r="C36" s="158" t="s">
        <v>85</v>
      </c>
      <c r="D36" s="95">
        <v>10000</v>
      </c>
      <c r="E36" s="158"/>
      <c r="F36" s="154">
        <f t="shared" ref="F36:F43" si="7">E36/D36*100</f>
        <v>0</v>
      </c>
      <c r="G36" s="108"/>
      <c r="H36" s="108"/>
      <c r="I36" s="156"/>
    </row>
    <row r="37" spans="2:9" ht="19.5" customHeight="1" x14ac:dyDescent="0.35">
      <c r="B37" s="157">
        <v>13502</v>
      </c>
      <c r="C37" s="158" t="s">
        <v>86</v>
      </c>
      <c r="D37" s="95"/>
      <c r="E37" s="158"/>
      <c r="F37" s="154">
        <v>0</v>
      </c>
      <c r="G37" s="108"/>
      <c r="H37" s="108"/>
      <c r="I37" s="156"/>
    </row>
    <row r="38" spans="2:9" ht="19.5" customHeight="1" x14ac:dyDescent="0.35">
      <c r="B38" s="157">
        <v>13503</v>
      </c>
      <c r="C38" s="158" t="s">
        <v>87</v>
      </c>
      <c r="D38" s="95">
        <v>15000</v>
      </c>
      <c r="E38" s="158"/>
      <c r="F38" s="154">
        <v>0</v>
      </c>
      <c r="G38" s="108"/>
      <c r="H38" s="108"/>
      <c r="I38" s="156"/>
    </row>
    <row r="39" spans="2:9" ht="19.5" customHeight="1" x14ac:dyDescent="0.35">
      <c r="B39" s="157">
        <v>13504</v>
      </c>
      <c r="C39" s="158" t="s">
        <v>88</v>
      </c>
      <c r="D39" s="95"/>
      <c r="E39" s="158"/>
      <c r="F39" s="154">
        <v>0</v>
      </c>
      <c r="G39" s="108">
        <v>0</v>
      </c>
      <c r="H39" s="108"/>
      <c r="I39" s="156"/>
    </row>
    <row r="40" spans="2:9" ht="19.5" customHeight="1" x14ac:dyDescent="0.35">
      <c r="B40" s="157">
        <v>13505</v>
      </c>
      <c r="C40" s="158" t="s">
        <v>89</v>
      </c>
      <c r="D40" s="95"/>
      <c r="E40" s="158"/>
      <c r="F40" s="154">
        <v>0</v>
      </c>
      <c r="G40" s="108">
        <v>0</v>
      </c>
      <c r="H40" s="108"/>
      <c r="I40" s="156"/>
    </row>
    <row r="41" spans="2:9" ht="19.5" customHeight="1" x14ac:dyDescent="0.35">
      <c r="B41" s="157">
        <v>13508</v>
      </c>
      <c r="C41" s="158" t="s">
        <v>90</v>
      </c>
      <c r="D41" s="95"/>
      <c r="E41" s="158"/>
      <c r="F41" s="154">
        <v>0</v>
      </c>
      <c r="G41" s="108">
        <v>0</v>
      </c>
      <c r="H41" s="108"/>
      <c r="I41" s="156"/>
    </row>
    <row r="42" spans="2:9" ht="19.5" customHeight="1" x14ac:dyDescent="0.35">
      <c r="B42" s="157">
        <v>13509</v>
      </c>
      <c r="C42" s="158" t="s">
        <v>91</v>
      </c>
      <c r="D42" s="95">
        <v>30000</v>
      </c>
      <c r="E42" s="158">
        <v>959.9</v>
      </c>
      <c r="F42" s="154">
        <f t="shared" si="7"/>
        <v>3.1996666666666664</v>
      </c>
      <c r="G42" s="108">
        <v>24483.95</v>
      </c>
      <c r="H42" s="108">
        <v>23614</v>
      </c>
      <c r="I42" s="156">
        <f t="shared" ref="I42:I43" si="8">H42/G42</f>
        <v>0.96446856001584713</v>
      </c>
    </row>
    <row r="43" spans="2:9" ht="19.5" customHeight="1" x14ac:dyDescent="0.35">
      <c r="B43" s="157">
        <v>13510</v>
      </c>
      <c r="C43" s="158" t="s">
        <v>92</v>
      </c>
      <c r="D43" s="94">
        <v>10000</v>
      </c>
      <c r="E43" s="158"/>
      <c r="F43" s="154">
        <f t="shared" si="7"/>
        <v>0</v>
      </c>
      <c r="G43" s="108">
        <v>10679.5</v>
      </c>
      <c r="H43" s="108">
        <v>9689.5</v>
      </c>
      <c r="I43" s="156">
        <f t="shared" si="8"/>
        <v>0.90729903085350438</v>
      </c>
    </row>
    <row r="44" spans="2:9" ht="49.5" customHeight="1" x14ac:dyDescent="0.25">
      <c r="B44" s="159"/>
      <c r="C44" s="160"/>
      <c r="D44" s="160"/>
      <c r="E44" s="160"/>
      <c r="F44" s="160"/>
      <c r="G44" s="160"/>
      <c r="H44" s="160"/>
      <c r="I44" s="160"/>
    </row>
    <row r="45" spans="2:9" ht="49.5" customHeight="1" x14ac:dyDescent="0.3">
      <c r="B45" s="152">
        <v>1360</v>
      </c>
      <c r="C45" s="153" t="s">
        <v>93</v>
      </c>
      <c r="D45" s="93">
        <f>D46+D47+D48</f>
        <v>144000</v>
      </c>
      <c r="E45" s="153">
        <f>E46+E48</f>
        <v>16392.39</v>
      </c>
      <c r="F45" s="154">
        <f>E45/D45*100</f>
        <v>11.383604166666666</v>
      </c>
      <c r="G45" s="155">
        <f>G46+G47+G48</f>
        <v>58553.75</v>
      </c>
      <c r="H45" s="155">
        <f>H46</f>
        <v>15679.86</v>
      </c>
      <c r="I45" s="156">
        <f>H45/G45</f>
        <v>0.2677857524069765</v>
      </c>
    </row>
    <row r="46" spans="2:9" ht="22.5" customHeight="1" x14ac:dyDescent="0.35">
      <c r="B46" s="157">
        <v>13610</v>
      </c>
      <c r="C46" s="158" t="s">
        <v>94</v>
      </c>
      <c r="D46" s="95">
        <v>111000</v>
      </c>
      <c r="E46" s="161">
        <v>15089.39</v>
      </c>
      <c r="F46" s="154">
        <f t="shared" ref="F46:F48" si="9">E46/D46*100</f>
        <v>13.594045045045045</v>
      </c>
      <c r="G46" s="108">
        <v>57789.75</v>
      </c>
      <c r="H46" s="108">
        <v>15679.86</v>
      </c>
      <c r="I46" s="156">
        <f t="shared" ref="I46" si="10">H46/G46</f>
        <v>0.27132597043593371</v>
      </c>
    </row>
    <row r="47" spans="2:9" ht="22.5" customHeight="1" x14ac:dyDescent="0.35">
      <c r="B47" s="157">
        <v>13640</v>
      </c>
      <c r="C47" s="158" t="s">
        <v>95</v>
      </c>
      <c r="D47" s="95">
        <v>3000</v>
      </c>
      <c r="E47" s="158"/>
      <c r="F47" s="154">
        <f t="shared" si="9"/>
        <v>0</v>
      </c>
      <c r="G47" s="108">
        <v>0</v>
      </c>
      <c r="H47" s="108"/>
      <c r="I47" s="156"/>
    </row>
    <row r="48" spans="2:9" ht="22.5" customHeight="1" x14ac:dyDescent="0.35">
      <c r="B48" s="157">
        <v>13660</v>
      </c>
      <c r="C48" s="158" t="s">
        <v>96</v>
      </c>
      <c r="D48" s="95">
        <v>30000</v>
      </c>
      <c r="E48" s="158">
        <v>1303</v>
      </c>
      <c r="F48" s="154">
        <f t="shared" si="9"/>
        <v>4.3433333333333328</v>
      </c>
      <c r="G48" s="108">
        <v>764</v>
      </c>
      <c r="H48" s="108"/>
      <c r="I48" s="156"/>
    </row>
    <row r="49" spans="2:9" ht="49.5" customHeight="1" x14ac:dyDescent="0.25">
      <c r="B49" s="162"/>
      <c r="C49" s="160"/>
      <c r="D49" s="160"/>
      <c r="E49" s="160"/>
      <c r="F49" s="160"/>
      <c r="G49" s="160"/>
      <c r="H49" s="160"/>
      <c r="I49" s="160"/>
    </row>
    <row r="50" spans="2:9" ht="49.5" customHeight="1" x14ac:dyDescent="0.3">
      <c r="B50" s="152">
        <v>1370</v>
      </c>
      <c r="C50" s="153" t="s">
        <v>97</v>
      </c>
      <c r="D50" s="93">
        <f>D51+D52+D53</f>
        <v>70000</v>
      </c>
      <c r="E50" s="163">
        <f>E53</f>
        <v>35985.35</v>
      </c>
      <c r="F50" s="154">
        <f>E50/D50*100</f>
        <v>51.407642857142854</v>
      </c>
      <c r="G50" s="155">
        <f>G53</f>
        <v>31244.85</v>
      </c>
      <c r="H50" s="155">
        <f>H53</f>
        <v>18949.34</v>
      </c>
      <c r="I50" s="156">
        <f>H50/G50</f>
        <v>0.60647882771080674</v>
      </c>
    </row>
    <row r="51" spans="2:9" ht="21" customHeight="1" x14ac:dyDescent="0.35">
      <c r="B51" s="157">
        <v>13720</v>
      </c>
      <c r="C51" s="158" t="s">
        <v>98</v>
      </c>
      <c r="D51" s="95"/>
      <c r="E51" s="161"/>
      <c r="F51" s="154">
        <v>0</v>
      </c>
      <c r="G51" s="108">
        <v>0</v>
      </c>
      <c r="H51" s="108"/>
      <c r="I51" s="156"/>
    </row>
    <row r="52" spans="2:9" ht="21" customHeight="1" x14ac:dyDescent="0.35">
      <c r="B52" s="157">
        <v>13770</v>
      </c>
      <c r="C52" s="158" t="s">
        <v>99</v>
      </c>
      <c r="D52" s="95">
        <v>10000</v>
      </c>
      <c r="E52" s="161"/>
      <c r="F52" s="154">
        <f t="shared" ref="F52:F53" si="11">E52/D52*100</f>
        <v>0</v>
      </c>
      <c r="G52" s="108">
        <v>0</v>
      </c>
      <c r="H52" s="108"/>
      <c r="I52" s="156"/>
    </row>
    <row r="53" spans="2:9" ht="21" customHeight="1" x14ac:dyDescent="0.35">
      <c r="B53" s="157">
        <v>13780</v>
      </c>
      <c r="C53" s="158" t="s">
        <v>100</v>
      </c>
      <c r="D53" s="95">
        <v>60000</v>
      </c>
      <c r="E53" s="161">
        <v>35985.35</v>
      </c>
      <c r="F53" s="154">
        <f t="shared" si="11"/>
        <v>59.975583333333326</v>
      </c>
      <c r="G53" s="108">
        <v>31244.85</v>
      </c>
      <c r="H53" s="108">
        <v>18949.34</v>
      </c>
      <c r="I53" s="156">
        <f t="shared" ref="I53" si="12">H53/G53</f>
        <v>0.60647882771080674</v>
      </c>
    </row>
    <row r="54" spans="2:9" ht="49.5" customHeight="1" x14ac:dyDescent="0.25">
      <c r="B54" s="159"/>
      <c r="C54" s="160"/>
      <c r="D54" s="160"/>
      <c r="E54" s="160"/>
      <c r="F54" s="160"/>
      <c r="G54" s="160"/>
      <c r="H54" s="160"/>
      <c r="I54" s="160"/>
    </row>
    <row r="55" spans="2:9" ht="49.5" customHeight="1" x14ac:dyDescent="0.3">
      <c r="B55" s="152">
        <v>1380</v>
      </c>
      <c r="C55" s="153" t="s">
        <v>101</v>
      </c>
      <c r="D55" s="153"/>
      <c r="E55" s="163">
        <f>E56+E57</f>
        <v>23153.47</v>
      </c>
      <c r="F55" s="153"/>
      <c r="G55" s="164"/>
      <c r="H55" s="155">
        <f>H56+H57</f>
        <v>7460.19</v>
      </c>
      <c r="I55" s="165"/>
    </row>
    <row r="56" spans="2:9" ht="27" customHeight="1" x14ac:dyDescent="0.35">
      <c r="B56" s="157">
        <v>13810</v>
      </c>
      <c r="C56" s="158" t="s">
        <v>102</v>
      </c>
      <c r="D56" s="158"/>
      <c r="E56" s="161">
        <v>1000</v>
      </c>
      <c r="F56" s="158"/>
      <c r="G56" s="166"/>
      <c r="H56" s="108">
        <v>1000</v>
      </c>
      <c r="I56" s="125"/>
    </row>
    <row r="57" spans="2:9" ht="27" customHeight="1" x14ac:dyDescent="0.35">
      <c r="B57" s="157">
        <v>13820</v>
      </c>
      <c r="C57" s="158" t="s">
        <v>103</v>
      </c>
      <c r="D57" s="158"/>
      <c r="E57" s="161">
        <v>22153.47</v>
      </c>
      <c r="F57" s="158"/>
      <c r="G57" s="166"/>
      <c r="H57" s="108">
        <v>6460.19</v>
      </c>
      <c r="I57" s="125"/>
    </row>
    <row r="58" spans="2:9" ht="49.5" customHeight="1" x14ac:dyDescent="0.25">
      <c r="B58" s="167"/>
      <c r="C58" s="160"/>
      <c r="D58" s="160"/>
      <c r="E58" s="160"/>
      <c r="F58" s="160"/>
      <c r="G58" s="160"/>
      <c r="H58" s="160"/>
      <c r="I58" s="160"/>
    </row>
    <row r="59" spans="2:9" ht="49.5" customHeight="1" x14ac:dyDescent="0.3">
      <c r="B59" s="152">
        <v>1395</v>
      </c>
      <c r="C59" s="153" t="s">
        <v>104</v>
      </c>
      <c r="D59" s="93">
        <f>D60+D61+D62</f>
        <v>26970</v>
      </c>
      <c r="E59" s="163">
        <f>E60+E61+E62</f>
        <v>10839.17</v>
      </c>
      <c r="F59" s="154">
        <f>E59/D59*100</f>
        <v>40.189729328883942</v>
      </c>
      <c r="G59" s="155">
        <f>G60+G61+G62+G63</f>
        <v>24461.019999999997</v>
      </c>
      <c r="H59" s="155">
        <f>H60+H61+H62+H63</f>
        <v>10837.029999999999</v>
      </c>
      <c r="I59" s="156">
        <f>H59/G59</f>
        <v>0.44303262905635171</v>
      </c>
    </row>
    <row r="60" spans="2:9" ht="18.75" customHeight="1" x14ac:dyDescent="0.35">
      <c r="B60" s="157">
        <v>13951</v>
      </c>
      <c r="C60" s="158" t="s">
        <v>105</v>
      </c>
      <c r="D60" s="95">
        <v>16000</v>
      </c>
      <c r="E60" s="161">
        <f>470+2354.17</f>
        <v>2824.17</v>
      </c>
      <c r="F60" s="154">
        <f t="shared" ref="F60:F62" si="13">E60/D60*100</f>
        <v>17.651062500000002</v>
      </c>
      <c r="G60" s="108">
        <f>2195+14038.56</f>
        <v>16233.56</v>
      </c>
      <c r="H60" s="108">
        <f>520+2289.57</f>
        <v>2809.57</v>
      </c>
      <c r="I60" s="156">
        <f t="shared" ref="I60:I63" si="14">H60/G60</f>
        <v>0.17307171070301278</v>
      </c>
    </row>
    <row r="61" spans="2:9" ht="18.75" customHeight="1" x14ac:dyDescent="0.35">
      <c r="B61" s="157">
        <v>13952</v>
      </c>
      <c r="C61" s="158" t="s">
        <v>106</v>
      </c>
      <c r="D61" s="95">
        <v>3000</v>
      </c>
      <c r="E61" s="161">
        <v>50</v>
      </c>
      <c r="F61" s="154">
        <f t="shared" si="13"/>
        <v>1.6666666666666667</v>
      </c>
      <c r="G61" s="108">
        <v>250</v>
      </c>
      <c r="H61" s="108">
        <v>50</v>
      </c>
      <c r="I61" s="156">
        <f t="shared" si="14"/>
        <v>0.2</v>
      </c>
    </row>
    <row r="62" spans="2:9" ht="18.75" customHeight="1" x14ac:dyDescent="0.35">
      <c r="B62" s="157">
        <v>13953</v>
      </c>
      <c r="C62" s="158" t="s">
        <v>107</v>
      </c>
      <c r="D62" s="95">
        <v>7970</v>
      </c>
      <c r="E62" s="161">
        <v>7965</v>
      </c>
      <c r="F62" s="154">
        <f t="shared" si="13"/>
        <v>99.937264742785445</v>
      </c>
      <c r="G62" s="108">
        <v>7965</v>
      </c>
      <c r="H62" s="108">
        <v>7965</v>
      </c>
      <c r="I62" s="156">
        <f t="shared" si="14"/>
        <v>1</v>
      </c>
    </row>
    <row r="63" spans="2:9" ht="18.75" customHeight="1" x14ac:dyDescent="0.35">
      <c r="B63" s="157">
        <v>13917</v>
      </c>
      <c r="C63" s="168" t="s">
        <v>108</v>
      </c>
      <c r="D63" s="95"/>
      <c r="E63" s="168"/>
      <c r="F63" s="168"/>
      <c r="G63" s="109">
        <v>12.46</v>
      </c>
      <c r="H63" s="169">
        <v>12.46</v>
      </c>
      <c r="I63" s="156">
        <f t="shared" si="14"/>
        <v>1</v>
      </c>
    </row>
    <row r="64" spans="2:9" ht="49.5" customHeight="1" x14ac:dyDescent="0.35">
      <c r="B64" s="124"/>
      <c r="C64" s="170"/>
      <c r="D64" s="170"/>
      <c r="E64" s="170"/>
      <c r="F64" s="170"/>
      <c r="G64" s="5"/>
      <c r="H64" s="5"/>
      <c r="I64" s="5"/>
    </row>
    <row r="65" spans="2:9" ht="49.5" customHeight="1" x14ac:dyDescent="0.3">
      <c r="B65" s="152">
        <v>1400</v>
      </c>
      <c r="C65" s="153" t="s">
        <v>109</v>
      </c>
      <c r="D65" s="93">
        <f>D66+D67+D68+D69</f>
        <v>286500</v>
      </c>
      <c r="E65" s="163">
        <f>E66+E67+E68+E69</f>
        <v>159131.40999999997</v>
      </c>
      <c r="F65" s="154">
        <f>E65/D65*100</f>
        <v>55.543249563699817</v>
      </c>
      <c r="G65" s="155">
        <f>G66+G67+G68+G69</f>
        <v>270958.38</v>
      </c>
      <c r="H65" s="155">
        <f>H66+H67+H68+H69</f>
        <v>184196.09</v>
      </c>
      <c r="I65" s="156">
        <f>H65/G65</f>
        <v>0.67979477143316247</v>
      </c>
    </row>
    <row r="66" spans="2:9" ht="19.5" customHeight="1" x14ac:dyDescent="0.35">
      <c r="B66" s="157">
        <v>14010</v>
      </c>
      <c r="C66" s="158" t="s">
        <v>110</v>
      </c>
      <c r="D66" s="95">
        <v>30000</v>
      </c>
      <c r="E66" s="161">
        <v>13629.61</v>
      </c>
      <c r="F66" s="154">
        <f t="shared" ref="F66:F69" si="15">E66/D66*100</f>
        <v>45.432033333333329</v>
      </c>
      <c r="G66" s="108">
        <v>26482.18</v>
      </c>
      <c r="H66" s="108">
        <v>15942.89</v>
      </c>
      <c r="I66" s="156">
        <f>H66/G66</f>
        <v>0.60202332285333005</v>
      </c>
    </row>
    <row r="67" spans="2:9" ht="19.5" customHeight="1" x14ac:dyDescent="0.35">
      <c r="B67" s="157">
        <v>14020</v>
      </c>
      <c r="C67" s="158" t="s">
        <v>111</v>
      </c>
      <c r="D67" s="95">
        <v>195000</v>
      </c>
      <c r="E67" s="161">
        <v>122370</v>
      </c>
      <c r="F67" s="154">
        <f t="shared" si="15"/>
        <v>62.753846153846148</v>
      </c>
      <c r="G67" s="108">
        <v>206750</v>
      </c>
      <c r="H67" s="108">
        <v>143060</v>
      </c>
      <c r="I67" s="156">
        <f t="shared" ref="I67:I78" si="16">H67/G67</f>
        <v>0.69194679564691652</v>
      </c>
    </row>
    <row r="68" spans="2:9" ht="19.5" customHeight="1" x14ac:dyDescent="0.35">
      <c r="B68" s="157">
        <v>14040</v>
      </c>
      <c r="C68" s="158" t="s">
        <v>112</v>
      </c>
      <c r="D68" s="95">
        <v>51500</v>
      </c>
      <c r="E68" s="161">
        <v>21841.8</v>
      </c>
      <c r="F68" s="154">
        <f t="shared" si="15"/>
        <v>42.411262135922328</v>
      </c>
      <c r="G68" s="108">
        <v>33406.199999999997</v>
      </c>
      <c r="H68" s="108">
        <v>23599.4</v>
      </c>
      <c r="I68" s="156">
        <f t="shared" si="16"/>
        <v>0.70643772712849717</v>
      </c>
    </row>
    <row r="69" spans="2:9" ht="19.5" customHeight="1" x14ac:dyDescent="0.35">
      <c r="B69" s="157">
        <v>14050</v>
      </c>
      <c r="C69" s="158" t="s">
        <v>113</v>
      </c>
      <c r="D69" s="95">
        <v>10000</v>
      </c>
      <c r="E69" s="161">
        <v>1290</v>
      </c>
      <c r="F69" s="154">
        <f t="shared" si="15"/>
        <v>12.9</v>
      </c>
      <c r="G69" s="108">
        <v>4320</v>
      </c>
      <c r="H69" s="108">
        <v>1593.8</v>
      </c>
      <c r="I69" s="156">
        <f t="shared" si="16"/>
        <v>0.3689351851851852</v>
      </c>
    </row>
    <row r="70" spans="2:9" ht="49.5" customHeight="1" x14ac:dyDescent="0.35">
      <c r="B70" s="124"/>
      <c r="C70" s="171"/>
      <c r="D70" s="171"/>
      <c r="E70" s="172"/>
      <c r="F70" s="171"/>
      <c r="G70" s="103"/>
      <c r="H70" s="103"/>
      <c r="I70" s="173"/>
    </row>
    <row r="71" spans="2:9" ht="27" customHeight="1" x14ac:dyDescent="0.3">
      <c r="B71" s="152">
        <v>14100</v>
      </c>
      <c r="C71" s="153" t="s">
        <v>114</v>
      </c>
      <c r="D71" s="93">
        <f>D73+D72</f>
        <v>54920</v>
      </c>
      <c r="E71" s="163">
        <f>E72+E73</f>
        <v>11693.28</v>
      </c>
      <c r="F71" s="154">
        <f>E71/D71*100</f>
        <v>21.291478514202478</v>
      </c>
      <c r="G71" s="155">
        <f>G72+G73</f>
        <v>22871.040000000001</v>
      </c>
      <c r="H71" s="155">
        <f>H72+H73</f>
        <v>17153.28</v>
      </c>
      <c r="I71" s="156">
        <f t="shared" si="16"/>
        <v>0.74999999999999989</v>
      </c>
    </row>
    <row r="72" spans="2:9" ht="27" customHeight="1" x14ac:dyDescent="0.35">
      <c r="B72" s="174">
        <v>14110</v>
      </c>
      <c r="C72" s="158" t="s">
        <v>115</v>
      </c>
      <c r="D72" s="96">
        <v>10920</v>
      </c>
      <c r="E72" s="161">
        <v>2730</v>
      </c>
      <c r="F72" s="154">
        <f t="shared" ref="F72:F78" si="17">E72/D72*100</f>
        <v>25</v>
      </c>
      <c r="G72" s="108">
        <v>10920</v>
      </c>
      <c r="H72" s="108">
        <v>8190</v>
      </c>
      <c r="I72" s="156">
        <f t="shared" si="16"/>
        <v>0.75</v>
      </c>
    </row>
    <row r="73" spans="2:9" ht="27" customHeight="1" x14ac:dyDescent="0.35">
      <c r="B73" s="174">
        <v>14140</v>
      </c>
      <c r="C73" s="158" t="s">
        <v>116</v>
      </c>
      <c r="D73" s="96">
        <v>44000</v>
      </c>
      <c r="E73" s="161">
        <v>8963.2800000000007</v>
      </c>
      <c r="F73" s="154">
        <f t="shared" si="17"/>
        <v>20.37109090909091</v>
      </c>
      <c r="G73" s="108">
        <v>11951.04</v>
      </c>
      <c r="H73" s="108">
        <v>8963.2800000000007</v>
      </c>
      <c r="I73" s="156">
        <f t="shared" si="16"/>
        <v>0.75</v>
      </c>
    </row>
    <row r="74" spans="2:9" ht="27" customHeight="1" x14ac:dyDescent="0.35">
      <c r="B74" s="174">
        <v>14410</v>
      </c>
      <c r="C74" s="158" t="s">
        <v>117</v>
      </c>
      <c r="D74" s="158"/>
      <c r="E74" s="158"/>
      <c r="F74" s="154">
        <v>0</v>
      </c>
      <c r="G74" s="108"/>
      <c r="H74" s="108"/>
      <c r="I74" s="156"/>
    </row>
    <row r="75" spans="2:9" ht="49.5" customHeight="1" x14ac:dyDescent="0.3">
      <c r="B75" s="152">
        <v>1420</v>
      </c>
      <c r="C75" s="153" t="s">
        <v>118</v>
      </c>
      <c r="D75" s="93">
        <f>D76+D77+D78</f>
        <v>22000</v>
      </c>
      <c r="E75" s="153">
        <f>E76</f>
        <v>6260.7</v>
      </c>
      <c r="F75" s="154">
        <f t="shared" si="17"/>
        <v>28.457727272727272</v>
      </c>
      <c r="G75" s="155">
        <f>G76+G77+G78</f>
        <v>11466.84</v>
      </c>
      <c r="H75" s="155">
        <f>H76+H77+H78</f>
        <v>8917.64</v>
      </c>
      <c r="I75" s="156">
        <f t="shared" si="16"/>
        <v>0.77768940702059153</v>
      </c>
    </row>
    <row r="76" spans="2:9" ht="30.75" customHeight="1" x14ac:dyDescent="0.35">
      <c r="B76" s="157">
        <v>14210</v>
      </c>
      <c r="C76" s="158" t="s">
        <v>119</v>
      </c>
      <c r="D76" s="95">
        <v>15000</v>
      </c>
      <c r="E76" s="158">
        <v>6260.7</v>
      </c>
      <c r="F76" s="154">
        <f t="shared" si="17"/>
        <v>41.738</v>
      </c>
      <c r="G76" s="108">
        <v>11126.84</v>
      </c>
      <c r="H76" s="108">
        <v>8577.64</v>
      </c>
      <c r="I76" s="156">
        <f t="shared" si="16"/>
        <v>0.7708963191705821</v>
      </c>
    </row>
    <row r="77" spans="2:9" ht="30.75" customHeight="1" x14ac:dyDescent="0.35">
      <c r="B77" s="157">
        <v>14220</v>
      </c>
      <c r="C77" s="158" t="s">
        <v>120</v>
      </c>
      <c r="D77" s="95">
        <v>2000</v>
      </c>
      <c r="E77" s="158"/>
      <c r="F77" s="154">
        <f t="shared" si="17"/>
        <v>0</v>
      </c>
      <c r="G77" s="108">
        <v>180</v>
      </c>
      <c r="H77" s="125">
        <v>180</v>
      </c>
      <c r="I77" s="156">
        <f t="shared" si="16"/>
        <v>1</v>
      </c>
    </row>
    <row r="78" spans="2:9" ht="30.75" customHeight="1" x14ac:dyDescent="0.35">
      <c r="B78" s="157">
        <v>14230</v>
      </c>
      <c r="C78" s="158" t="s">
        <v>121</v>
      </c>
      <c r="D78" s="95">
        <v>5000</v>
      </c>
      <c r="E78" s="158"/>
      <c r="F78" s="154">
        <f t="shared" si="17"/>
        <v>0</v>
      </c>
      <c r="G78" s="108">
        <v>160</v>
      </c>
      <c r="H78" s="125">
        <v>160</v>
      </c>
      <c r="I78" s="156">
        <f t="shared" si="16"/>
        <v>1</v>
      </c>
    </row>
    <row r="79" spans="2:9" ht="49.5" customHeight="1" x14ac:dyDescent="0.25">
      <c r="B79" s="159"/>
      <c r="C79" s="160"/>
      <c r="D79" s="160"/>
      <c r="E79" s="160"/>
      <c r="F79" s="160"/>
      <c r="G79" s="160"/>
      <c r="H79" s="160"/>
      <c r="I79" s="160"/>
    </row>
    <row r="80" spans="2:9" ht="49.5" customHeight="1" x14ac:dyDescent="0.3">
      <c r="B80" s="152">
        <v>1430</v>
      </c>
      <c r="C80" s="165" t="s">
        <v>122</v>
      </c>
      <c r="D80" s="93">
        <f>D81+D82</f>
        <v>161000</v>
      </c>
      <c r="E80" s="175">
        <f>E81</f>
        <v>43698.51</v>
      </c>
      <c r="F80" s="176">
        <f>E80/D80*100</f>
        <v>27.141931677018633</v>
      </c>
      <c r="G80" s="155">
        <f>G81+G82</f>
        <v>83519.740000000005</v>
      </c>
      <c r="H80" s="155">
        <f>H81</f>
        <v>59873.59</v>
      </c>
      <c r="I80" s="156">
        <f>H80/G80</f>
        <v>0.71687950656934507</v>
      </c>
    </row>
    <row r="81" spans="2:9" ht="24.75" customHeight="1" x14ac:dyDescent="0.35">
      <c r="B81" s="157">
        <v>14310</v>
      </c>
      <c r="C81" s="158" t="s">
        <v>123</v>
      </c>
      <c r="D81" s="95">
        <v>161000</v>
      </c>
      <c r="E81" s="161">
        <v>43698.51</v>
      </c>
      <c r="F81" s="176">
        <f t="shared" ref="F81:F85" si="18">E81/D81*100</f>
        <v>27.141931677018633</v>
      </c>
      <c r="G81" s="108">
        <v>83519.740000000005</v>
      </c>
      <c r="H81" s="108">
        <v>59873.59</v>
      </c>
      <c r="I81" s="156">
        <f t="shared" ref="I81:I86" si="19">H81/G81</f>
        <v>0.71687950656934507</v>
      </c>
    </row>
    <row r="82" spans="2:9" ht="24.75" customHeight="1" x14ac:dyDescent="0.35">
      <c r="B82" s="157">
        <v>14320</v>
      </c>
      <c r="C82" s="158" t="s">
        <v>124</v>
      </c>
      <c r="D82" s="95"/>
      <c r="E82" s="158"/>
      <c r="F82" s="176">
        <v>0</v>
      </c>
      <c r="G82" s="108"/>
      <c r="H82" s="108">
        <v>0</v>
      </c>
      <c r="I82" s="156"/>
    </row>
    <row r="83" spans="2:9" ht="49.5" customHeight="1" x14ac:dyDescent="0.35">
      <c r="B83" s="6"/>
      <c r="C83" s="177"/>
      <c r="D83" s="92"/>
      <c r="E83" s="177"/>
      <c r="F83" s="176">
        <v>0</v>
      </c>
      <c r="G83" s="101"/>
      <c r="H83" s="101"/>
      <c r="I83" s="156"/>
    </row>
    <row r="84" spans="2:9" ht="30" customHeight="1" x14ac:dyDescent="0.35">
      <c r="B84" s="6">
        <v>14510</v>
      </c>
      <c r="C84" s="178" t="s">
        <v>125</v>
      </c>
      <c r="D84" s="89">
        <f>D85</f>
        <v>1200</v>
      </c>
      <c r="E84" s="177">
        <f>E85</f>
        <v>270</v>
      </c>
      <c r="F84" s="176">
        <f t="shared" si="18"/>
        <v>22.5</v>
      </c>
      <c r="G84" s="179">
        <f>G85</f>
        <v>1090.18</v>
      </c>
      <c r="H84" s="179">
        <f>H85</f>
        <v>820.18</v>
      </c>
      <c r="I84" s="156">
        <f t="shared" si="19"/>
        <v>0.75233447687537824</v>
      </c>
    </row>
    <row r="85" spans="2:9" ht="30" customHeight="1" x14ac:dyDescent="0.35">
      <c r="B85" s="6">
        <v>14510</v>
      </c>
      <c r="C85" s="178" t="s">
        <v>125</v>
      </c>
      <c r="D85" s="91">
        <v>1200</v>
      </c>
      <c r="E85" s="177">
        <v>270</v>
      </c>
      <c r="F85" s="176">
        <f t="shared" si="18"/>
        <v>22.5</v>
      </c>
      <c r="G85" s="101">
        <v>1090.18</v>
      </c>
      <c r="H85" s="101">
        <v>820.18</v>
      </c>
      <c r="I85" s="156">
        <f t="shared" si="19"/>
        <v>0.75233447687537824</v>
      </c>
    </row>
    <row r="86" spans="2:9" ht="49.5" customHeight="1" x14ac:dyDescent="0.25">
      <c r="B86" s="124"/>
      <c r="C86" s="124"/>
      <c r="D86" s="180">
        <f>D5+D12+D19+D25+D35+D45+D50+D65+D59+D71+D75+D80+D84</f>
        <v>2017000</v>
      </c>
      <c r="E86" s="101">
        <f>E5+E12+E19+E25+E35+E45+E50+E55+E59+E65+E71+E75+E80+E84</f>
        <v>720560.44</v>
      </c>
      <c r="F86" s="6"/>
      <c r="G86" s="110">
        <f>G5+G12+G19+G25+G35+G45+G50+G59+G65+G71+G75+G80+G84</f>
        <v>1034589.71</v>
      </c>
      <c r="H86" s="181">
        <f>H5+H12+H19+H25+H35+H45+H50+H55+H59+H65+H71+H75+H80+H84</f>
        <v>584404.29</v>
      </c>
      <c r="I86" s="182">
        <f t="shared" si="19"/>
        <v>0.56486574760152997</v>
      </c>
    </row>
    <row r="87" spans="2:9" x14ac:dyDescent="0.25">
      <c r="H87" s="183"/>
    </row>
    <row r="90" spans="2:9" x14ac:dyDescent="0.25">
      <c r="G90" s="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N11" sqref="N11"/>
    </sheetView>
  </sheetViews>
  <sheetFormatPr defaultRowHeight="15.75" x14ac:dyDescent="0.25"/>
  <cols>
    <col min="1" max="1" width="10.42578125" style="7" bestFit="1" customWidth="1"/>
    <col min="2" max="2" width="14.5703125" style="2" bestFit="1" customWidth="1"/>
    <col min="3" max="3" width="9.140625" style="2"/>
    <col min="4" max="4" width="28.85546875" style="2" customWidth="1"/>
    <col min="5" max="5" width="27.42578125" style="53" customWidth="1"/>
    <col min="6" max="6" width="21.5703125" style="7" customWidth="1"/>
    <col min="7" max="7" width="17.85546875" style="7" customWidth="1"/>
    <col min="8" max="8" width="20.7109375" style="7" customWidth="1"/>
    <col min="9" max="9" width="21.42578125" style="7" customWidth="1"/>
    <col min="10" max="10" width="20.5703125" style="2" customWidth="1"/>
    <col min="11" max="11" width="9.140625" style="2"/>
    <col min="12" max="12" width="11.5703125" style="2" bestFit="1" customWidth="1"/>
    <col min="13" max="13" width="12.28515625" style="2" bestFit="1" customWidth="1"/>
    <col min="14" max="16384" width="9.140625" style="2"/>
  </cols>
  <sheetData>
    <row r="1" spans="1:13" x14ac:dyDescent="0.25">
      <c r="B1" s="231"/>
      <c r="C1" s="231"/>
      <c r="D1" s="231"/>
    </row>
    <row r="2" spans="1:13" x14ac:dyDescent="0.25">
      <c r="A2" s="8" t="s">
        <v>14</v>
      </c>
      <c r="B2" s="232" t="s">
        <v>38</v>
      </c>
      <c r="C2" s="232"/>
      <c r="D2" s="232"/>
      <c r="E2" s="232"/>
      <c r="F2" s="232"/>
      <c r="G2" s="232"/>
      <c r="H2" s="9"/>
    </row>
    <row r="3" spans="1:13" ht="16.5" thickBot="1" x14ac:dyDescent="0.3">
      <c r="B3" s="233"/>
      <c r="C3" s="233"/>
      <c r="D3" s="233"/>
      <c r="E3" s="55"/>
    </row>
    <row r="4" spans="1:13" ht="16.5" thickBot="1" x14ac:dyDescent="0.3">
      <c r="A4" s="10"/>
      <c r="B4" s="234"/>
      <c r="C4" s="234"/>
      <c r="D4" s="235"/>
      <c r="E4" s="54"/>
      <c r="F4" s="236" t="s">
        <v>53</v>
      </c>
      <c r="G4" s="237"/>
      <c r="H4" s="11"/>
      <c r="I4" s="70" t="s">
        <v>128</v>
      </c>
      <c r="J4" s="11"/>
    </row>
    <row r="5" spans="1:13" ht="29.25" customHeight="1" x14ac:dyDescent="0.25">
      <c r="A5" s="211">
        <v>30000</v>
      </c>
      <c r="B5" s="213" t="s">
        <v>15</v>
      </c>
      <c r="C5" s="214"/>
      <c r="D5" s="215"/>
      <c r="E5" s="216" t="s">
        <v>54</v>
      </c>
      <c r="F5" s="216" t="s">
        <v>136</v>
      </c>
      <c r="G5" s="216" t="s">
        <v>17</v>
      </c>
      <c r="H5" s="216" t="s">
        <v>129</v>
      </c>
      <c r="I5" s="216" t="s">
        <v>136</v>
      </c>
      <c r="J5" s="42" t="s">
        <v>4</v>
      </c>
    </row>
    <row r="6" spans="1:13" ht="16.5" thickBot="1" x14ac:dyDescent="0.3">
      <c r="A6" s="212"/>
      <c r="B6" s="218" t="s">
        <v>16</v>
      </c>
      <c r="C6" s="219"/>
      <c r="D6" s="220"/>
      <c r="E6" s="217"/>
      <c r="F6" s="217"/>
      <c r="G6" s="217"/>
      <c r="H6" s="217"/>
      <c r="I6" s="217"/>
      <c r="J6" s="42"/>
    </row>
    <row r="7" spans="1:13" ht="27.75" customHeight="1" thickBot="1" x14ac:dyDescent="0.3">
      <c r="A7" s="41"/>
      <c r="B7" s="228" t="s">
        <v>19</v>
      </c>
      <c r="C7" s="228"/>
      <c r="D7" s="229"/>
      <c r="E7" s="98">
        <f>E9</f>
        <v>549882</v>
      </c>
      <c r="F7" s="83">
        <f>F9</f>
        <v>276134.05</v>
      </c>
      <c r="G7" s="43"/>
      <c r="H7" s="83">
        <f>H9</f>
        <v>680000</v>
      </c>
      <c r="I7" s="83">
        <f>I9</f>
        <v>1210</v>
      </c>
      <c r="J7" s="43">
        <f>J9</f>
        <v>0.17794117647058824</v>
      </c>
    </row>
    <row r="8" spans="1:13" ht="16.5" thickBot="1" x14ac:dyDescent="0.3">
      <c r="B8" s="230"/>
      <c r="C8" s="230"/>
      <c r="D8" s="230"/>
      <c r="E8" s="99"/>
      <c r="G8" s="57"/>
    </row>
    <row r="9" spans="1:13" x14ac:dyDescent="0.25">
      <c r="A9" s="222" t="s">
        <v>40</v>
      </c>
      <c r="B9" s="224" t="s">
        <v>34</v>
      </c>
      <c r="C9" s="225"/>
      <c r="D9" s="225"/>
      <c r="E9" s="242">
        <f>E11+E12+E13+E14+E15+E18+E19</f>
        <v>549882</v>
      </c>
      <c r="F9" s="221">
        <f>F12+F13+F14+F15+F19</f>
        <v>276134.05</v>
      </c>
      <c r="G9" s="209"/>
      <c r="H9" s="221">
        <f>H11+H12+H13+H14+H15+H17+H18+H19</f>
        <v>680000</v>
      </c>
      <c r="I9" s="221">
        <f>I14</f>
        <v>1210</v>
      </c>
      <c r="J9" s="209">
        <f>I9/H9*100</f>
        <v>0.17794117647058824</v>
      </c>
    </row>
    <row r="10" spans="1:13" ht="16.5" thickBot="1" x14ac:dyDescent="0.3">
      <c r="A10" s="223"/>
      <c r="B10" s="226"/>
      <c r="C10" s="227"/>
      <c r="D10" s="227"/>
      <c r="E10" s="242"/>
      <c r="F10" s="221"/>
      <c r="G10" s="210"/>
      <c r="H10" s="221"/>
      <c r="I10" s="221"/>
      <c r="J10" s="210"/>
      <c r="M10" s="100"/>
    </row>
    <row r="11" spans="1:13" ht="57.75" customHeight="1" thickBot="1" x14ac:dyDescent="0.3">
      <c r="A11" s="62">
        <v>18066</v>
      </c>
      <c r="B11" s="239" t="s">
        <v>39</v>
      </c>
      <c r="C11" s="240"/>
      <c r="D11" s="241"/>
      <c r="E11" s="39">
        <v>89000</v>
      </c>
      <c r="F11" s="39"/>
      <c r="G11" s="43"/>
      <c r="H11" s="39">
        <v>53000</v>
      </c>
      <c r="I11" s="39"/>
      <c r="J11" s="43"/>
    </row>
    <row r="12" spans="1:13" ht="57.75" customHeight="1" thickBot="1" x14ac:dyDescent="0.3">
      <c r="A12" s="12">
        <v>13431</v>
      </c>
      <c r="B12" s="239" t="s">
        <v>42</v>
      </c>
      <c r="C12" s="240"/>
      <c r="D12" s="241"/>
      <c r="E12" s="40">
        <v>33629</v>
      </c>
      <c r="F12" s="104">
        <v>14871</v>
      </c>
      <c r="G12" s="43"/>
      <c r="H12" s="40"/>
      <c r="I12" s="60"/>
      <c r="J12" s="43"/>
    </row>
    <row r="13" spans="1:13" s="58" customFormat="1" ht="57.75" customHeight="1" thickBot="1" x14ac:dyDescent="0.3">
      <c r="A13" s="12">
        <v>13877</v>
      </c>
      <c r="B13" s="239" t="s">
        <v>43</v>
      </c>
      <c r="C13" s="240"/>
      <c r="D13" s="241"/>
      <c r="E13" s="40">
        <v>34998</v>
      </c>
      <c r="F13" s="40">
        <v>25698.23</v>
      </c>
      <c r="G13" s="43"/>
      <c r="H13" s="40"/>
      <c r="I13" s="6"/>
      <c r="J13" s="43"/>
    </row>
    <row r="14" spans="1:13" ht="57.75" customHeight="1" x14ac:dyDescent="0.25">
      <c r="A14" s="73">
        <v>14311</v>
      </c>
      <c r="B14" s="243" t="s">
        <v>41</v>
      </c>
      <c r="C14" s="244"/>
      <c r="D14" s="245"/>
      <c r="E14" s="40">
        <v>10260</v>
      </c>
      <c r="F14" s="40">
        <f>8572</f>
        <v>8572</v>
      </c>
      <c r="G14" s="43"/>
      <c r="H14" s="40">
        <v>22000</v>
      </c>
      <c r="I14" s="81">
        <v>1210</v>
      </c>
      <c r="J14" s="43">
        <f>I14/H14*100</f>
        <v>5.5</v>
      </c>
    </row>
    <row r="15" spans="1:13" s="71" customFormat="1" ht="57.75" customHeight="1" x14ac:dyDescent="0.25">
      <c r="A15" s="61">
        <v>14219</v>
      </c>
      <c r="B15" s="246" t="s">
        <v>44</v>
      </c>
      <c r="C15" s="247"/>
      <c r="D15" s="248"/>
      <c r="E15" s="40">
        <v>360186</v>
      </c>
      <c r="F15" s="40">
        <v>205185.82</v>
      </c>
      <c r="G15" s="43"/>
      <c r="H15" s="40">
        <v>155000</v>
      </c>
      <c r="I15" s="6"/>
      <c r="J15" s="43"/>
    </row>
    <row r="16" spans="1:13" s="58" customFormat="1" ht="57.75" customHeight="1" x14ac:dyDescent="0.25">
      <c r="A16" s="60">
        <v>15554</v>
      </c>
      <c r="B16" s="65" t="s">
        <v>48</v>
      </c>
      <c r="C16" s="6"/>
      <c r="D16" s="6"/>
      <c r="E16" s="64"/>
      <c r="F16" s="81"/>
      <c r="G16" s="60"/>
      <c r="H16" s="64"/>
      <c r="I16" s="40"/>
      <c r="J16" s="43"/>
    </row>
    <row r="17" spans="1:12" s="52" customFormat="1" ht="57.75" customHeight="1" thickBot="1" x14ac:dyDescent="0.3">
      <c r="A17" s="41">
        <v>18699</v>
      </c>
      <c r="B17" s="238" t="s">
        <v>55</v>
      </c>
      <c r="C17" s="238"/>
      <c r="D17" s="238"/>
      <c r="E17" s="40">
        <v>0</v>
      </c>
      <c r="F17" s="40"/>
      <c r="G17" s="43"/>
      <c r="H17" s="40"/>
      <c r="I17" s="40"/>
      <c r="J17" s="43"/>
    </row>
    <row r="18" spans="1:12" ht="52.5" customHeight="1" thickBot="1" x14ac:dyDescent="0.3">
      <c r="A18" s="74">
        <v>18396</v>
      </c>
      <c r="B18" s="80" t="s">
        <v>50</v>
      </c>
      <c r="C18" s="77"/>
      <c r="D18" s="78"/>
      <c r="E18" s="81">
        <v>2</v>
      </c>
      <c r="F18" s="60"/>
      <c r="G18" s="60"/>
      <c r="H18" s="81">
        <v>450000</v>
      </c>
      <c r="I18" s="60"/>
      <c r="J18" s="6"/>
    </row>
    <row r="19" spans="1:12" ht="46.5" customHeight="1" thickBot="1" x14ac:dyDescent="0.3">
      <c r="A19" s="74">
        <v>18720</v>
      </c>
      <c r="B19" s="79" t="s">
        <v>56</v>
      </c>
      <c r="C19" s="75"/>
      <c r="D19" s="76"/>
      <c r="E19" s="81">
        <v>21807</v>
      </c>
      <c r="F19" s="81">
        <v>21807</v>
      </c>
      <c r="G19" s="60"/>
      <c r="H19" s="81"/>
      <c r="I19" s="60"/>
      <c r="J19" s="6"/>
    </row>
    <row r="21" spans="1:12" x14ac:dyDescent="0.25">
      <c r="L21" s="103"/>
    </row>
  </sheetData>
  <sheetProtection selectLockedCells="1" selectUnlockedCells="1"/>
  <mergeCells count="29">
    <mergeCell ref="B17:D17"/>
    <mergeCell ref="G9:G10"/>
    <mergeCell ref="E5:E6"/>
    <mergeCell ref="B13:D13"/>
    <mergeCell ref="E9:E10"/>
    <mergeCell ref="B14:D14"/>
    <mergeCell ref="B11:D11"/>
    <mergeCell ref="B12:D12"/>
    <mergeCell ref="B15:D15"/>
    <mergeCell ref="B1:D1"/>
    <mergeCell ref="B2:G2"/>
    <mergeCell ref="B3:D3"/>
    <mergeCell ref="B4:D4"/>
    <mergeCell ref="F4:G4"/>
    <mergeCell ref="J9:J10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  <mergeCell ref="H9:H10"/>
    <mergeCell ref="H5:H6"/>
  </mergeCells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6" zoomScaleNormal="100" workbookViewId="0">
      <selection activeCell="D38" sqref="D38"/>
    </sheetView>
  </sheetViews>
  <sheetFormatPr defaultRowHeight="15.75" x14ac:dyDescent="0.25"/>
  <cols>
    <col min="1" max="1" width="24.42578125" style="2" customWidth="1"/>
    <col min="2" max="2" width="26.140625" style="2" customWidth="1"/>
    <col min="3" max="8" width="16.85546875" style="2" customWidth="1"/>
    <col min="9" max="16384" width="9.140625" style="2"/>
  </cols>
  <sheetData>
    <row r="1" spans="1:8" ht="16.5" thickBot="1" x14ac:dyDescent="0.3">
      <c r="A1" s="13" t="s">
        <v>20</v>
      </c>
      <c r="B1" s="250" t="s">
        <v>21</v>
      </c>
      <c r="C1" s="250"/>
      <c r="D1" s="250"/>
      <c r="E1" s="250"/>
      <c r="F1" s="250"/>
    </row>
    <row r="2" spans="1:8" ht="16.5" thickBot="1" x14ac:dyDescent="0.3">
      <c r="A2" s="14"/>
      <c r="B2" s="15"/>
      <c r="C2" s="59"/>
      <c r="D2" s="17" t="s">
        <v>53</v>
      </c>
      <c r="E2" s="18"/>
      <c r="F2" s="16"/>
      <c r="G2" s="17" t="s">
        <v>128</v>
      </c>
      <c r="H2" s="18"/>
    </row>
    <row r="3" spans="1:8" ht="31.5" x14ac:dyDescent="0.25">
      <c r="A3" s="251">
        <v>21000</v>
      </c>
      <c r="B3" s="19" t="s">
        <v>22</v>
      </c>
      <c r="C3" s="216" t="s">
        <v>54</v>
      </c>
      <c r="D3" s="216" t="s">
        <v>137</v>
      </c>
      <c r="E3" s="216" t="s">
        <v>18</v>
      </c>
      <c r="F3" s="216" t="s">
        <v>129</v>
      </c>
      <c r="G3" s="216" t="s">
        <v>137</v>
      </c>
      <c r="H3" s="216" t="s">
        <v>18</v>
      </c>
    </row>
    <row r="4" spans="1:8" ht="32.25" thickBot="1" x14ac:dyDescent="0.3">
      <c r="A4" s="252"/>
      <c r="B4" s="19" t="s">
        <v>16</v>
      </c>
      <c r="C4" s="217"/>
      <c r="D4" s="217"/>
      <c r="E4" s="249"/>
      <c r="F4" s="217"/>
      <c r="G4" s="217"/>
      <c r="H4" s="249"/>
    </row>
    <row r="5" spans="1:8" ht="53.25" customHeight="1" thickBot="1" x14ac:dyDescent="0.3">
      <c r="A5" s="14"/>
      <c r="B5" s="20" t="s">
        <v>23</v>
      </c>
      <c r="C5" s="50">
        <f>C8</f>
        <v>9800</v>
      </c>
      <c r="D5" s="50">
        <f>D8</f>
        <v>8800</v>
      </c>
      <c r="E5" s="51">
        <f>D5/C5</f>
        <v>0.89795918367346939</v>
      </c>
      <c r="F5" s="50">
        <f>F7</f>
        <v>70000</v>
      </c>
      <c r="G5" s="50">
        <f>G7</f>
        <v>9780.44</v>
      </c>
      <c r="H5" s="51"/>
    </row>
    <row r="6" spans="1:8" ht="16.5" thickBot="1" x14ac:dyDescent="0.3">
      <c r="B6" s="5"/>
      <c r="C6" s="58"/>
      <c r="D6" s="58"/>
      <c r="E6" s="58"/>
    </row>
    <row r="7" spans="1:8" ht="16.5" thickBot="1" x14ac:dyDescent="0.3">
      <c r="A7" s="21">
        <v>2100</v>
      </c>
      <c r="B7" s="22" t="s">
        <v>24</v>
      </c>
      <c r="C7" s="23">
        <f>C8</f>
        <v>9800</v>
      </c>
      <c r="D7" s="23">
        <f>D8</f>
        <v>8800</v>
      </c>
      <c r="E7" s="24">
        <f>D7/C7</f>
        <v>0.89795918367346939</v>
      </c>
      <c r="F7" s="23">
        <f>F8</f>
        <v>70000</v>
      </c>
      <c r="G7" s="23">
        <f>G8</f>
        <v>9780.44</v>
      </c>
      <c r="H7" s="24"/>
    </row>
    <row r="8" spans="1:8" ht="32.25" thickBot="1" x14ac:dyDescent="0.3">
      <c r="A8" s="25">
        <v>21110</v>
      </c>
      <c r="B8" s="26" t="s">
        <v>25</v>
      </c>
      <c r="C8" s="27">
        <v>9800</v>
      </c>
      <c r="D8" s="27">
        <v>8800</v>
      </c>
      <c r="E8" s="28">
        <f>D8/C8</f>
        <v>0.89795918367346939</v>
      </c>
      <c r="F8" s="27">
        <v>70000</v>
      </c>
      <c r="G8" s="27">
        <v>9780.44</v>
      </c>
      <c r="H8" s="28"/>
    </row>
    <row r="9" spans="1:8" ht="32.25" thickBot="1" x14ac:dyDescent="0.3">
      <c r="A9" s="25">
        <v>21120</v>
      </c>
      <c r="B9" s="26" t="s">
        <v>26</v>
      </c>
      <c r="C9" s="27"/>
      <c r="D9" s="27"/>
      <c r="E9" s="29"/>
      <c r="F9" s="27"/>
      <c r="G9" s="27"/>
      <c r="H9" s="29"/>
    </row>
    <row r="10" spans="1:8" ht="32.25" thickBot="1" x14ac:dyDescent="0.3">
      <c r="A10" s="25">
        <v>21200</v>
      </c>
      <c r="B10" s="26" t="s">
        <v>27</v>
      </c>
      <c r="C10" s="27"/>
      <c r="D10" s="27"/>
      <c r="E10" s="28"/>
      <c r="F10" s="27"/>
      <c r="G10" s="27"/>
      <c r="H10" s="28"/>
    </row>
    <row r="11" spans="1:8" ht="16.5" thickBot="1" x14ac:dyDescent="0.3">
      <c r="B11" s="5"/>
    </row>
    <row r="12" spans="1:8" ht="16.5" thickBot="1" x14ac:dyDescent="0.3">
      <c r="A12" s="21">
        <v>2200</v>
      </c>
      <c r="B12" s="22" t="s">
        <v>28</v>
      </c>
      <c r="C12" s="30" t="s">
        <v>11</v>
      </c>
      <c r="D12" s="30" t="s">
        <v>12</v>
      </c>
      <c r="E12" s="30" t="s">
        <v>13</v>
      </c>
      <c r="F12" s="30" t="s">
        <v>11</v>
      </c>
      <c r="G12" s="30" t="s">
        <v>12</v>
      </c>
      <c r="H12" s="30"/>
    </row>
    <row r="14" spans="1:8" x14ac:dyDescent="0.25">
      <c r="A14" s="1"/>
    </row>
    <row r="23" spans="1:8" ht="16.5" thickBot="1" x14ac:dyDescent="0.3">
      <c r="A23" s="1" t="s">
        <v>29</v>
      </c>
    </row>
    <row r="24" spans="1:8" ht="85.5" customHeight="1" thickBot="1" x14ac:dyDescent="0.3">
      <c r="A24" s="31" t="s">
        <v>30</v>
      </c>
      <c r="B24" s="31" t="s">
        <v>31</v>
      </c>
      <c r="C24" s="31" t="s">
        <v>32</v>
      </c>
      <c r="D24" s="32" t="s">
        <v>138</v>
      </c>
      <c r="E24" s="33" t="s">
        <v>33</v>
      </c>
      <c r="F24" s="33" t="s">
        <v>37</v>
      </c>
      <c r="G24" s="4"/>
      <c r="H24" s="34"/>
    </row>
    <row r="25" spans="1:8" ht="16.5" thickBot="1" x14ac:dyDescent="0.3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4"/>
      <c r="H25" s="4"/>
    </row>
    <row r="26" spans="1:8" ht="36.75" customHeight="1" thickBot="1" x14ac:dyDescent="0.3">
      <c r="A26" s="36" t="s">
        <v>49</v>
      </c>
      <c r="B26" s="37">
        <v>120</v>
      </c>
      <c r="C26" s="37">
        <v>119</v>
      </c>
      <c r="D26" s="49">
        <v>2647169.71</v>
      </c>
      <c r="E26" s="190">
        <f>1717403.78+277215.57+274907.27+264697.14</f>
        <v>2534223.7600000002</v>
      </c>
      <c r="F26" s="38">
        <f>E26/D26</f>
        <v>0.95733331732630023</v>
      </c>
      <c r="G26" s="119"/>
      <c r="H26" s="4"/>
    </row>
    <row r="27" spans="1:8" ht="36.75" customHeight="1" thickBot="1" x14ac:dyDescent="0.3">
      <c r="A27" s="36" t="s">
        <v>35</v>
      </c>
      <c r="B27" s="37">
        <v>208</v>
      </c>
      <c r="C27" s="37">
        <v>178</v>
      </c>
      <c r="D27" s="49">
        <v>1600503.86</v>
      </c>
      <c r="E27" s="190">
        <f>1208531.87+170166.56+163835.17</f>
        <v>1542533.6</v>
      </c>
      <c r="F27" s="38">
        <f t="shared" ref="F27:F30" si="0">E27/D27</f>
        <v>0.96377999363275513</v>
      </c>
      <c r="G27" s="4"/>
      <c r="H27" s="4"/>
    </row>
    <row r="28" spans="1:8" ht="36.75" customHeight="1" thickBot="1" x14ac:dyDescent="0.3">
      <c r="A28" s="36" t="s">
        <v>36</v>
      </c>
      <c r="B28" s="37">
        <v>82</v>
      </c>
      <c r="C28" s="37">
        <v>69</v>
      </c>
      <c r="D28" s="49">
        <v>706880.19</v>
      </c>
      <c r="E28" s="190">
        <v>597558.77</v>
      </c>
      <c r="F28" s="38">
        <f t="shared" si="0"/>
        <v>0.84534660675665574</v>
      </c>
      <c r="G28" s="4"/>
      <c r="H28" s="4"/>
    </row>
    <row r="29" spans="1:8" s="71" customFormat="1" ht="36.75" customHeight="1" thickBot="1" x14ac:dyDescent="0.3">
      <c r="A29" s="36" t="s">
        <v>51</v>
      </c>
      <c r="B29" s="37">
        <v>5</v>
      </c>
      <c r="C29" s="116">
        <v>0</v>
      </c>
      <c r="D29" s="84">
        <v>70499</v>
      </c>
      <c r="E29" s="190">
        <v>3522.91</v>
      </c>
      <c r="F29" s="38">
        <f t="shared" si="0"/>
        <v>4.9971063419339282E-2</v>
      </c>
      <c r="G29" s="4"/>
      <c r="H29" s="4"/>
    </row>
    <row r="30" spans="1:8" ht="36.75" customHeight="1" thickBot="1" x14ac:dyDescent="0.3">
      <c r="A30" s="36" t="s">
        <v>10</v>
      </c>
      <c r="B30" s="37">
        <f>SUM(B26:B29)</f>
        <v>415</v>
      </c>
      <c r="C30" s="37">
        <f>SUM(C26:C29)</f>
        <v>366</v>
      </c>
      <c r="D30" s="49">
        <f>SUM(D26:D29)</f>
        <v>5025052.76</v>
      </c>
      <c r="E30" s="190">
        <f>SUM(E26:E29)</f>
        <v>4677839.040000001</v>
      </c>
      <c r="F30" s="38">
        <f t="shared" si="0"/>
        <v>0.93090346776776955</v>
      </c>
      <c r="G30" s="4"/>
      <c r="H30" s="4"/>
    </row>
    <row r="32" spans="1:8" x14ac:dyDescent="0.25">
      <c r="A32" s="69"/>
      <c r="B32" s="66"/>
    </row>
    <row r="33" spans="1:6" x14ac:dyDescent="0.25">
      <c r="A33" s="72"/>
      <c r="B33" s="72"/>
      <c r="C33" s="72"/>
      <c r="F33" s="103"/>
    </row>
    <row r="34" spans="1:6" x14ac:dyDescent="0.25">
      <c r="E34" s="100"/>
      <c r="F34" s="103"/>
    </row>
    <row r="35" spans="1:6" x14ac:dyDescent="0.25">
      <c r="F35" s="103"/>
    </row>
    <row r="36" spans="1:6" x14ac:dyDescent="0.25">
      <c r="F36" s="103"/>
    </row>
    <row r="37" spans="1:6" x14ac:dyDescent="0.25">
      <c r="F37" s="103"/>
    </row>
    <row r="42" spans="1:6" x14ac:dyDescent="0.25">
      <c r="F42" s="100"/>
    </row>
  </sheetData>
  <sheetProtection selectLockedCells="1" selectUnlockedCells="1"/>
  <mergeCells count="8"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2"/>
  <sheetViews>
    <sheetView topLeftCell="A127" workbookViewId="0">
      <selection activeCell="A144" sqref="A144:XFD155"/>
    </sheetView>
  </sheetViews>
  <sheetFormatPr defaultRowHeight="15" x14ac:dyDescent="0.25"/>
  <cols>
    <col min="1" max="2" width="9.140625" style="191"/>
    <col min="3" max="3" width="98.85546875" style="191" customWidth="1"/>
    <col min="4" max="4" width="15.5703125" style="191" customWidth="1"/>
    <col min="5" max="5" width="25" style="191" customWidth="1"/>
    <col min="6" max="6" width="45.7109375" style="191" customWidth="1"/>
    <col min="7" max="16384" width="9.140625" style="191"/>
  </cols>
  <sheetData>
    <row r="1" spans="2:6" ht="15.75" thickBot="1" x14ac:dyDescent="0.3"/>
    <row r="2" spans="2:6" ht="24" thickBot="1" x14ac:dyDescent="0.4">
      <c r="B2" s="255" t="s">
        <v>143</v>
      </c>
      <c r="C2" s="255"/>
      <c r="D2" s="255"/>
      <c r="E2" s="255"/>
      <c r="F2" s="255"/>
    </row>
    <row r="3" spans="2:6" ht="24" thickBot="1" x14ac:dyDescent="0.4">
      <c r="B3" s="255" t="s">
        <v>144</v>
      </c>
      <c r="C3" s="255"/>
      <c r="D3" s="255"/>
      <c r="E3" s="255"/>
      <c r="F3" s="255"/>
    </row>
    <row r="4" spans="2:6" ht="23.25" x14ac:dyDescent="0.35">
      <c r="B4" s="192"/>
      <c r="C4" s="192"/>
      <c r="D4" s="192"/>
      <c r="E4" s="192"/>
      <c r="F4" s="192"/>
    </row>
    <row r="5" spans="2:6" ht="23.25" x14ac:dyDescent="0.35">
      <c r="B5" s="193"/>
      <c r="C5" s="193"/>
      <c r="D5" s="193"/>
      <c r="E5" s="193"/>
      <c r="F5" s="193"/>
    </row>
    <row r="6" spans="2:6" ht="23.25" x14ac:dyDescent="0.35">
      <c r="B6" s="256" t="s">
        <v>145</v>
      </c>
      <c r="C6" s="256"/>
      <c r="D6" s="256"/>
      <c r="E6" s="256"/>
      <c r="F6" s="256"/>
    </row>
    <row r="9" spans="2:6" ht="15.75" thickBot="1" x14ac:dyDescent="0.3">
      <c r="B9" s="253" t="s">
        <v>146</v>
      </c>
      <c r="C9" s="253"/>
      <c r="D9" s="253"/>
      <c r="E9" s="253"/>
      <c r="F9" s="253"/>
    </row>
    <row r="10" spans="2:6" ht="15.75" thickBot="1" x14ac:dyDescent="0.3">
      <c r="B10" s="194" t="s">
        <v>147</v>
      </c>
      <c r="C10" s="194" t="s">
        <v>148</v>
      </c>
      <c r="D10" s="194" t="s">
        <v>149</v>
      </c>
      <c r="E10" s="194" t="s">
        <v>150</v>
      </c>
      <c r="F10" s="194" t="s">
        <v>151</v>
      </c>
    </row>
    <row r="11" spans="2:6" ht="15.75" thickBot="1" x14ac:dyDescent="0.3">
      <c r="B11" s="195">
        <v>1</v>
      </c>
      <c r="C11" s="195" t="s">
        <v>152</v>
      </c>
      <c r="D11" s="195">
        <v>277215.57</v>
      </c>
      <c r="E11" s="195" t="s">
        <v>153</v>
      </c>
      <c r="F11" s="195" t="s">
        <v>154</v>
      </c>
    </row>
    <row r="12" spans="2:6" ht="15.75" thickBot="1" x14ac:dyDescent="0.3">
      <c r="B12" s="195">
        <v>2</v>
      </c>
      <c r="C12" s="195" t="s">
        <v>155</v>
      </c>
      <c r="D12" s="195">
        <v>274907.27</v>
      </c>
      <c r="E12" s="195" t="s">
        <v>156</v>
      </c>
      <c r="F12" s="195" t="s">
        <v>154</v>
      </c>
    </row>
    <row r="13" spans="2:6" ht="15.75" thickBot="1" x14ac:dyDescent="0.3">
      <c r="B13" s="195">
        <v>3</v>
      </c>
      <c r="C13" s="195" t="s">
        <v>157</v>
      </c>
      <c r="D13" s="195">
        <v>264697.14</v>
      </c>
      <c r="E13" s="195" t="s">
        <v>158</v>
      </c>
      <c r="F13" s="195" t="s">
        <v>159</v>
      </c>
    </row>
    <row r="14" spans="2:6" ht="16.5" thickBot="1" x14ac:dyDescent="0.3">
      <c r="B14" s="254" t="s">
        <v>160</v>
      </c>
      <c r="C14" s="254"/>
      <c r="D14" s="196">
        <v>816819.98</v>
      </c>
      <c r="E14" s="254"/>
      <c r="F14" s="254"/>
    </row>
    <row r="17" spans="2:6" ht="15.75" thickBot="1" x14ac:dyDescent="0.3">
      <c r="B17" s="253" t="s">
        <v>161</v>
      </c>
      <c r="C17" s="253"/>
      <c r="D17" s="253"/>
      <c r="E17" s="253"/>
      <c r="F17" s="253"/>
    </row>
    <row r="18" spans="2:6" ht="15.75" thickBot="1" x14ac:dyDescent="0.3">
      <c r="B18" s="194" t="s">
        <v>147</v>
      </c>
      <c r="C18" s="194" t="s">
        <v>148</v>
      </c>
      <c r="D18" s="194" t="s">
        <v>149</v>
      </c>
      <c r="E18" s="194" t="s">
        <v>150</v>
      </c>
      <c r="F18" s="194" t="s">
        <v>151</v>
      </c>
    </row>
    <row r="19" spans="2:6" ht="15.75" thickBot="1" x14ac:dyDescent="0.3">
      <c r="B19" s="195">
        <v>1</v>
      </c>
      <c r="C19" s="195" t="s">
        <v>162</v>
      </c>
      <c r="D19" s="195">
        <v>9571.89</v>
      </c>
      <c r="E19" s="195" t="s">
        <v>163</v>
      </c>
      <c r="F19" s="195" t="s">
        <v>164</v>
      </c>
    </row>
    <row r="20" spans="2:6" ht="15.75" thickBot="1" x14ac:dyDescent="0.3">
      <c r="B20" s="195">
        <v>2</v>
      </c>
      <c r="C20" s="195" t="s">
        <v>162</v>
      </c>
      <c r="D20" s="195">
        <v>513.91</v>
      </c>
      <c r="E20" s="195" t="s">
        <v>165</v>
      </c>
      <c r="F20" s="195" t="s">
        <v>164</v>
      </c>
    </row>
    <row r="21" spans="2:6" ht="15.75" thickBot="1" x14ac:dyDescent="0.3">
      <c r="B21" s="195">
        <v>3</v>
      </c>
      <c r="C21" s="195" t="s">
        <v>162</v>
      </c>
      <c r="D21" s="195">
        <v>499.55</v>
      </c>
      <c r="E21" s="195" t="s">
        <v>165</v>
      </c>
      <c r="F21" s="195" t="s">
        <v>164</v>
      </c>
    </row>
    <row r="22" spans="2:6" ht="15.75" thickBot="1" x14ac:dyDescent="0.3">
      <c r="B22" s="195">
        <v>4</v>
      </c>
      <c r="C22" s="195" t="s">
        <v>162</v>
      </c>
      <c r="D22" s="195">
        <v>10616.61</v>
      </c>
      <c r="E22" s="195" t="s">
        <v>166</v>
      </c>
      <c r="F22" s="195" t="s">
        <v>164</v>
      </c>
    </row>
    <row r="23" spans="2:6" ht="15.75" thickBot="1" x14ac:dyDescent="0.3">
      <c r="B23" s="195">
        <v>5</v>
      </c>
      <c r="C23" s="195" t="s">
        <v>162</v>
      </c>
      <c r="D23" s="195">
        <v>128.75</v>
      </c>
      <c r="E23" s="195" t="s">
        <v>167</v>
      </c>
      <c r="F23" s="195" t="s">
        <v>168</v>
      </c>
    </row>
    <row r="24" spans="2:6" ht="16.5" thickBot="1" x14ac:dyDescent="0.3">
      <c r="B24" s="254" t="s">
        <v>160</v>
      </c>
      <c r="C24" s="254"/>
      <c r="D24" s="196">
        <v>21330.71</v>
      </c>
      <c r="E24" s="254"/>
      <c r="F24" s="254"/>
    </row>
    <row r="27" spans="2:6" ht="15.75" thickBot="1" x14ac:dyDescent="0.3">
      <c r="B27" s="253" t="s">
        <v>169</v>
      </c>
      <c r="C27" s="253"/>
      <c r="D27" s="253"/>
      <c r="E27" s="253"/>
      <c r="F27" s="253"/>
    </row>
    <row r="28" spans="2:6" ht="15.75" thickBot="1" x14ac:dyDescent="0.3">
      <c r="B28" s="194" t="s">
        <v>147</v>
      </c>
      <c r="C28" s="194" t="s">
        <v>148</v>
      </c>
      <c r="D28" s="194" t="s">
        <v>149</v>
      </c>
      <c r="E28" s="194" t="s">
        <v>150</v>
      </c>
      <c r="F28" s="194" t="s">
        <v>151</v>
      </c>
    </row>
    <row r="29" spans="2:6" ht="15.75" thickBot="1" x14ac:dyDescent="0.3">
      <c r="B29" s="195">
        <v>1</v>
      </c>
      <c r="C29" s="195" t="s">
        <v>170</v>
      </c>
      <c r="D29" s="195">
        <v>296.7</v>
      </c>
      <c r="E29" s="195" t="s">
        <v>171</v>
      </c>
      <c r="F29" s="195" t="s">
        <v>172</v>
      </c>
    </row>
    <row r="30" spans="2:6" ht="15.75" thickBot="1" x14ac:dyDescent="0.3">
      <c r="B30" s="195">
        <v>2</v>
      </c>
      <c r="C30" s="195" t="s">
        <v>173</v>
      </c>
      <c r="D30" s="195">
        <v>2178</v>
      </c>
      <c r="E30" s="195" t="s">
        <v>171</v>
      </c>
      <c r="F30" s="195" t="s">
        <v>174</v>
      </c>
    </row>
    <row r="31" spans="2:6" ht="15.75" thickBot="1" x14ac:dyDescent="0.3">
      <c r="B31" s="195">
        <v>3</v>
      </c>
      <c r="C31" s="195" t="s">
        <v>175</v>
      </c>
      <c r="D31" s="195">
        <v>226.8</v>
      </c>
      <c r="E31" s="195" t="s">
        <v>176</v>
      </c>
      <c r="F31" s="195" t="s">
        <v>177</v>
      </c>
    </row>
    <row r="32" spans="2:6" ht="15.75" thickBot="1" x14ac:dyDescent="0.3">
      <c r="B32" s="195">
        <v>4</v>
      </c>
      <c r="C32" s="195" t="s">
        <v>178</v>
      </c>
      <c r="D32" s="195">
        <v>273</v>
      </c>
      <c r="E32" s="195" t="s">
        <v>179</v>
      </c>
      <c r="F32" s="195" t="s">
        <v>180</v>
      </c>
    </row>
    <row r="33" spans="2:6" ht="15.75" thickBot="1" x14ac:dyDescent="0.3">
      <c r="B33" s="195">
        <v>5</v>
      </c>
      <c r="C33" s="195" t="s">
        <v>181</v>
      </c>
      <c r="D33" s="195">
        <v>296.7</v>
      </c>
      <c r="E33" s="195" t="s">
        <v>179</v>
      </c>
      <c r="F33" s="195" t="s">
        <v>182</v>
      </c>
    </row>
    <row r="34" spans="2:6" ht="15.75" thickBot="1" x14ac:dyDescent="0.3">
      <c r="B34" s="195">
        <v>6</v>
      </c>
      <c r="C34" s="195" t="s">
        <v>181</v>
      </c>
      <c r="D34" s="195">
        <v>296.7</v>
      </c>
      <c r="E34" s="195" t="s">
        <v>179</v>
      </c>
      <c r="F34" s="195" t="s">
        <v>184</v>
      </c>
    </row>
    <row r="35" spans="2:6" ht="15.75" thickBot="1" x14ac:dyDescent="0.3">
      <c r="B35" s="195">
        <v>7</v>
      </c>
      <c r="C35" s="195" t="s">
        <v>181</v>
      </c>
      <c r="D35" s="195">
        <v>296.7</v>
      </c>
      <c r="E35" s="195" t="s">
        <v>179</v>
      </c>
      <c r="F35" s="195" t="s">
        <v>185</v>
      </c>
    </row>
    <row r="36" spans="2:6" ht="15.75" thickBot="1" x14ac:dyDescent="0.3">
      <c r="B36" s="195">
        <v>8</v>
      </c>
      <c r="C36" s="195" t="s">
        <v>186</v>
      </c>
      <c r="D36" s="195">
        <v>180</v>
      </c>
      <c r="E36" s="195" t="s">
        <v>179</v>
      </c>
      <c r="F36" s="195" t="s">
        <v>187</v>
      </c>
    </row>
    <row r="37" spans="2:6" ht="15.75" thickBot="1" x14ac:dyDescent="0.3">
      <c r="B37" s="195">
        <v>9</v>
      </c>
      <c r="C37" s="195" t="s">
        <v>188</v>
      </c>
      <c r="D37" s="195">
        <v>198</v>
      </c>
      <c r="E37" s="195" t="s">
        <v>163</v>
      </c>
      <c r="F37" s="195" t="s">
        <v>187</v>
      </c>
    </row>
    <row r="38" spans="2:6" ht="15.75" thickBot="1" x14ac:dyDescent="0.3">
      <c r="B38" s="195">
        <v>10</v>
      </c>
      <c r="C38" s="195" t="s">
        <v>189</v>
      </c>
      <c r="D38" s="195">
        <v>304.02</v>
      </c>
      <c r="E38" s="195" t="s">
        <v>163</v>
      </c>
      <c r="F38" s="195" t="s">
        <v>187</v>
      </c>
    </row>
    <row r="39" spans="2:6" ht="15.75" thickBot="1" x14ac:dyDescent="0.3">
      <c r="B39" s="195">
        <v>11</v>
      </c>
      <c r="C39" s="195" t="s">
        <v>190</v>
      </c>
      <c r="D39" s="195">
        <v>309.60000000000002</v>
      </c>
      <c r="E39" s="195" t="s">
        <v>163</v>
      </c>
      <c r="F39" s="195" t="s">
        <v>191</v>
      </c>
    </row>
    <row r="40" spans="2:6" ht="15.75" thickBot="1" x14ac:dyDescent="0.3">
      <c r="B40" s="195">
        <v>12</v>
      </c>
      <c r="C40" s="195" t="s">
        <v>192</v>
      </c>
      <c r="D40" s="195">
        <v>91</v>
      </c>
      <c r="E40" s="195" t="s">
        <v>193</v>
      </c>
      <c r="F40" s="195" t="s">
        <v>180</v>
      </c>
    </row>
    <row r="41" spans="2:6" ht="15.75" thickBot="1" x14ac:dyDescent="0.3">
      <c r="B41" s="195">
        <v>13</v>
      </c>
      <c r="C41" s="195" t="s">
        <v>194</v>
      </c>
      <c r="D41" s="195">
        <v>972</v>
      </c>
      <c r="E41" s="195" t="s">
        <v>193</v>
      </c>
      <c r="F41" s="195" t="s">
        <v>195</v>
      </c>
    </row>
    <row r="42" spans="2:6" ht="15.75" thickBot="1" x14ac:dyDescent="0.3">
      <c r="B42" s="195">
        <v>14</v>
      </c>
      <c r="C42" s="195" t="s">
        <v>190</v>
      </c>
      <c r="D42" s="195">
        <v>309.60000000000002</v>
      </c>
      <c r="E42" s="195" t="s">
        <v>196</v>
      </c>
      <c r="F42" s="195" t="s">
        <v>197</v>
      </c>
    </row>
    <row r="43" spans="2:6" ht="15.75" thickBot="1" x14ac:dyDescent="0.3">
      <c r="B43" s="195">
        <v>15</v>
      </c>
      <c r="C43" s="195" t="s">
        <v>198</v>
      </c>
      <c r="D43" s="195">
        <v>306</v>
      </c>
      <c r="E43" s="195" t="s">
        <v>196</v>
      </c>
      <c r="F43" s="195" t="s">
        <v>199</v>
      </c>
    </row>
    <row r="44" spans="2:6" ht="15.75" thickBot="1" x14ac:dyDescent="0.3">
      <c r="B44" s="195">
        <v>16</v>
      </c>
      <c r="C44" s="195" t="s">
        <v>200</v>
      </c>
      <c r="D44" s="195">
        <v>288</v>
      </c>
      <c r="E44" s="195" t="s">
        <v>196</v>
      </c>
      <c r="F44" s="195" t="s">
        <v>201</v>
      </c>
    </row>
    <row r="45" spans="2:6" ht="15.75" thickBot="1" x14ac:dyDescent="0.3">
      <c r="B45" s="195">
        <v>17</v>
      </c>
      <c r="C45" s="195" t="s">
        <v>202</v>
      </c>
      <c r="D45" s="195">
        <v>252</v>
      </c>
      <c r="E45" s="195" t="s">
        <v>196</v>
      </c>
      <c r="F45" s="195" t="s">
        <v>191</v>
      </c>
    </row>
    <row r="46" spans="2:6" ht="15.75" thickBot="1" x14ac:dyDescent="0.3">
      <c r="B46" s="195">
        <v>18</v>
      </c>
      <c r="C46" s="195" t="s">
        <v>203</v>
      </c>
      <c r="D46" s="195">
        <v>276.64</v>
      </c>
      <c r="E46" s="195" t="s">
        <v>204</v>
      </c>
      <c r="F46" s="195" t="s">
        <v>205</v>
      </c>
    </row>
    <row r="47" spans="2:6" ht="15.75" thickBot="1" x14ac:dyDescent="0.3">
      <c r="B47" s="195">
        <v>19</v>
      </c>
      <c r="C47" s="195" t="s">
        <v>198</v>
      </c>
      <c r="D47" s="195">
        <v>204</v>
      </c>
      <c r="E47" s="195" t="s">
        <v>206</v>
      </c>
      <c r="F47" s="195" t="s">
        <v>207</v>
      </c>
    </row>
    <row r="48" spans="2:6" ht="15.75" thickBot="1" x14ac:dyDescent="0.3">
      <c r="B48" s="195">
        <v>20</v>
      </c>
      <c r="C48" s="195" t="s">
        <v>208</v>
      </c>
      <c r="D48" s="195">
        <v>217.8</v>
      </c>
      <c r="E48" s="195" t="s">
        <v>209</v>
      </c>
      <c r="F48" s="195" t="s">
        <v>210</v>
      </c>
    </row>
    <row r="49" spans="2:6" ht="15.75" thickBot="1" x14ac:dyDescent="0.3">
      <c r="B49" s="195">
        <v>21</v>
      </c>
      <c r="C49" s="195" t="s">
        <v>211</v>
      </c>
      <c r="D49" s="195">
        <v>139.19999999999999</v>
      </c>
      <c r="E49" s="195" t="s">
        <v>212</v>
      </c>
      <c r="F49" s="195" t="s">
        <v>187</v>
      </c>
    </row>
    <row r="50" spans="2:6" ht="15.75" thickBot="1" x14ac:dyDescent="0.3">
      <c r="B50" s="195">
        <v>22</v>
      </c>
      <c r="C50" s="195" t="s">
        <v>213</v>
      </c>
      <c r="D50" s="195">
        <v>303.55</v>
      </c>
      <c r="E50" s="195" t="s">
        <v>212</v>
      </c>
      <c r="F50" s="195" t="s">
        <v>187</v>
      </c>
    </row>
    <row r="51" spans="2:6" ht="15.75" thickBot="1" x14ac:dyDescent="0.3">
      <c r="B51" s="195">
        <v>23</v>
      </c>
      <c r="C51" s="195" t="s">
        <v>214</v>
      </c>
      <c r="D51" s="195">
        <v>609</v>
      </c>
      <c r="E51" s="195" t="s">
        <v>156</v>
      </c>
      <c r="F51" s="195" t="s">
        <v>215</v>
      </c>
    </row>
    <row r="52" spans="2:6" ht="15.75" thickBot="1" x14ac:dyDescent="0.3">
      <c r="B52" s="195">
        <v>24</v>
      </c>
      <c r="C52" s="195" t="s">
        <v>216</v>
      </c>
      <c r="D52" s="195">
        <v>359.9</v>
      </c>
      <c r="E52" s="195" t="s">
        <v>217</v>
      </c>
      <c r="F52" s="195" t="s">
        <v>168</v>
      </c>
    </row>
    <row r="53" spans="2:6" ht="15.75" thickBot="1" x14ac:dyDescent="0.3">
      <c r="B53" s="195">
        <v>25</v>
      </c>
      <c r="C53" s="195" t="s">
        <v>218</v>
      </c>
      <c r="D53" s="195">
        <v>237.6</v>
      </c>
      <c r="E53" s="195" t="s">
        <v>167</v>
      </c>
      <c r="F53" s="195" t="s">
        <v>201</v>
      </c>
    </row>
    <row r="54" spans="2:6" ht="15.75" thickBot="1" x14ac:dyDescent="0.3">
      <c r="B54" s="195">
        <v>26</v>
      </c>
      <c r="C54" s="195" t="s">
        <v>175</v>
      </c>
      <c r="D54" s="195">
        <v>259.2</v>
      </c>
      <c r="E54" s="195" t="s">
        <v>219</v>
      </c>
      <c r="F54" s="195" t="s">
        <v>168</v>
      </c>
    </row>
    <row r="55" spans="2:6" ht="15.75" thickBot="1" x14ac:dyDescent="0.3">
      <c r="B55" s="195">
        <v>27</v>
      </c>
      <c r="C55" s="195" t="s">
        <v>220</v>
      </c>
      <c r="D55" s="195">
        <v>117</v>
      </c>
      <c r="E55" s="195" t="s">
        <v>219</v>
      </c>
      <c r="F55" s="195" t="s">
        <v>221</v>
      </c>
    </row>
    <row r="56" spans="2:6" ht="15.75" thickBot="1" x14ac:dyDescent="0.3">
      <c r="B56" s="195">
        <v>28</v>
      </c>
      <c r="C56" s="195" t="s">
        <v>222</v>
      </c>
      <c r="D56" s="195">
        <v>253.5</v>
      </c>
      <c r="E56" s="195" t="s">
        <v>219</v>
      </c>
      <c r="F56" s="195" t="s">
        <v>184</v>
      </c>
    </row>
    <row r="57" spans="2:6" ht="15.75" thickBot="1" x14ac:dyDescent="0.3">
      <c r="B57" s="195">
        <v>29</v>
      </c>
      <c r="C57" s="195" t="s">
        <v>175</v>
      </c>
      <c r="D57" s="195">
        <v>252</v>
      </c>
      <c r="E57" s="195" t="s">
        <v>158</v>
      </c>
      <c r="F57" s="195" t="s">
        <v>223</v>
      </c>
    </row>
    <row r="58" spans="2:6" ht="16.5" thickBot="1" x14ac:dyDescent="0.3">
      <c r="B58" s="254" t="s">
        <v>160</v>
      </c>
      <c r="C58" s="254"/>
      <c r="D58" s="196">
        <v>10304.209999999999</v>
      </c>
      <c r="E58" s="254"/>
      <c r="F58" s="254"/>
    </row>
    <row r="61" spans="2:6" ht="15.75" thickBot="1" x14ac:dyDescent="0.3">
      <c r="B61" s="253" t="s">
        <v>224</v>
      </c>
      <c r="C61" s="253"/>
      <c r="D61" s="253"/>
      <c r="E61" s="253"/>
      <c r="F61" s="253"/>
    </row>
    <row r="62" spans="2:6" ht="15.75" thickBot="1" x14ac:dyDescent="0.3">
      <c r="B62" s="194" t="s">
        <v>147</v>
      </c>
      <c r="C62" s="194" t="s">
        <v>148</v>
      </c>
      <c r="D62" s="194" t="s">
        <v>149</v>
      </c>
      <c r="E62" s="194" t="s">
        <v>150</v>
      </c>
      <c r="F62" s="194" t="s">
        <v>151</v>
      </c>
    </row>
    <row r="63" spans="2:6" ht="15.75" thickBot="1" x14ac:dyDescent="0.3">
      <c r="B63" s="195">
        <v>1</v>
      </c>
      <c r="C63" s="195" t="s">
        <v>225</v>
      </c>
      <c r="D63" s="195">
        <v>234.7</v>
      </c>
      <c r="E63" s="195" t="s">
        <v>171</v>
      </c>
      <c r="F63" s="195" t="s">
        <v>172</v>
      </c>
    </row>
    <row r="64" spans="2:6" ht="15.75" thickBot="1" x14ac:dyDescent="0.3">
      <c r="B64" s="195">
        <v>2</v>
      </c>
      <c r="C64" s="195" t="s">
        <v>226</v>
      </c>
      <c r="D64" s="195">
        <v>242.1</v>
      </c>
      <c r="E64" s="195" t="s">
        <v>171</v>
      </c>
      <c r="F64" s="195" t="s">
        <v>168</v>
      </c>
    </row>
    <row r="65" spans="2:6" ht="15.75" thickBot="1" x14ac:dyDescent="0.3">
      <c r="B65" s="195">
        <v>3</v>
      </c>
      <c r="C65" s="195" t="s">
        <v>227</v>
      </c>
      <c r="D65" s="195">
        <v>462</v>
      </c>
      <c r="E65" s="195" t="s">
        <v>176</v>
      </c>
      <c r="F65" s="195" t="s">
        <v>177</v>
      </c>
    </row>
    <row r="66" spans="2:6" ht="15.75" thickBot="1" x14ac:dyDescent="0.3">
      <c r="B66" s="195">
        <v>4</v>
      </c>
      <c r="C66" s="195" t="s">
        <v>228</v>
      </c>
      <c r="D66" s="195">
        <v>234.7</v>
      </c>
      <c r="E66" s="195" t="s">
        <v>179</v>
      </c>
      <c r="F66" s="195" t="s">
        <v>185</v>
      </c>
    </row>
    <row r="67" spans="2:6" ht="15.75" thickBot="1" x14ac:dyDescent="0.3">
      <c r="B67" s="195">
        <v>5</v>
      </c>
      <c r="C67" s="195" t="s">
        <v>229</v>
      </c>
      <c r="D67" s="195">
        <v>338</v>
      </c>
      <c r="E67" s="195" t="s">
        <v>179</v>
      </c>
      <c r="F67" s="195" t="s">
        <v>180</v>
      </c>
    </row>
    <row r="68" spans="2:6" ht="15.75" thickBot="1" x14ac:dyDescent="0.3">
      <c r="B68" s="195">
        <v>6</v>
      </c>
      <c r="C68" s="195" t="s">
        <v>228</v>
      </c>
      <c r="D68" s="195">
        <v>234.7</v>
      </c>
      <c r="E68" s="195" t="s">
        <v>179</v>
      </c>
      <c r="F68" s="195" t="s">
        <v>182</v>
      </c>
    </row>
    <row r="69" spans="2:6" ht="15.75" thickBot="1" x14ac:dyDescent="0.3">
      <c r="B69" s="195">
        <v>7</v>
      </c>
      <c r="C69" s="195" t="s">
        <v>183</v>
      </c>
      <c r="D69" s="195">
        <v>234.7</v>
      </c>
      <c r="E69" s="195" t="s">
        <v>179</v>
      </c>
      <c r="F69" s="195" t="s">
        <v>184</v>
      </c>
    </row>
    <row r="70" spans="2:6" ht="15.75" thickBot="1" x14ac:dyDescent="0.3">
      <c r="B70" s="195">
        <v>8</v>
      </c>
      <c r="C70" s="195" t="s">
        <v>230</v>
      </c>
      <c r="D70" s="195">
        <v>126</v>
      </c>
      <c r="E70" s="195" t="s">
        <v>163</v>
      </c>
      <c r="F70" s="195" t="s">
        <v>187</v>
      </c>
    </row>
    <row r="71" spans="2:6" ht="15.75" thickBot="1" x14ac:dyDescent="0.3">
      <c r="B71" s="195">
        <v>9</v>
      </c>
      <c r="C71" s="195" t="s">
        <v>231</v>
      </c>
      <c r="D71" s="195">
        <v>221.24</v>
      </c>
      <c r="E71" s="195" t="s">
        <v>163</v>
      </c>
      <c r="F71" s="195" t="s">
        <v>191</v>
      </c>
    </row>
    <row r="72" spans="2:6" ht="15.75" thickBot="1" x14ac:dyDescent="0.3">
      <c r="B72" s="195">
        <v>10</v>
      </c>
      <c r="C72" s="195" t="s">
        <v>232</v>
      </c>
      <c r="D72" s="195">
        <v>353.21</v>
      </c>
      <c r="E72" s="195" t="s">
        <v>163</v>
      </c>
      <c r="F72" s="195" t="s">
        <v>187</v>
      </c>
    </row>
    <row r="73" spans="2:6" ht="15.75" thickBot="1" x14ac:dyDescent="0.3">
      <c r="B73" s="195">
        <v>11</v>
      </c>
      <c r="C73" s="195" t="s">
        <v>233</v>
      </c>
      <c r="D73" s="195">
        <v>255.06</v>
      </c>
      <c r="E73" s="195" t="s">
        <v>193</v>
      </c>
      <c r="F73" s="195" t="s">
        <v>180</v>
      </c>
    </row>
    <row r="74" spans="2:6" ht="15.75" thickBot="1" x14ac:dyDescent="0.3">
      <c r="B74" s="195">
        <v>12</v>
      </c>
      <c r="C74" s="195" t="s">
        <v>231</v>
      </c>
      <c r="D74" s="195">
        <v>221.24</v>
      </c>
      <c r="E74" s="195" t="s">
        <v>196</v>
      </c>
      <c r="F74" s="195" t="s">
        <v>197</v>
      </c>
    </row>
    <row r="75" spans="2:6" ht="15.75" thickBot="1" x14ac:dyDescent="0.3">
      <c r="B75" s="195">
        <v>13</v>
      </c>
      <c r="C75" s="195" t="s">
        <v>234</v>
      </c>
      <c r="D75" s="195">
        <v>435</v>
      </c>
      <c r="E75" s="195" t="s">
        <v>196</v>
      </c>
      <c r="F75" s="195" t="s">
        <v>191</v>
      </c>
    </row>
    <row r="76" spans="2:6" ht="15.75" thickBot="1" x14ac:dyDescent="0.3">
      <c r="B76" s="195">
        <v>14</v>
      </c>
      <c r="C76" s="195" t="s">
        <v>235</v>
      </c>
      <c r="D76" s="195">
        <v>258.3</v>
      </c>
      <c r="E76" s="195" t="s">
        <v>204</v>
      </c>
      <c r="F76" s="195" t="s">
        <v>210</v>
      </c>
    </row>
    <row r="77" spans="2:6" ht="15.75" thickBot="1" x14ac:dyDescent="0.3">
      <c r="B77" s="195">
        <v>15</v>
      </c>
      <c r="C77" s="195" t="s">
        <v>236</v>
      </c>
      <c r="D77" s="195">
        <v>247.73</v>
      </c>
      <c r="E77" s="195" t="s">
        <v>204</v>
      </c>
      <c r="F77" s="195" t="s">
        <v>205</v>
      </c>
    </row>
    <row r="78" spans="2:6" ht="15.75" thickBot="1" x14ac:dyDescent="0.3">
      <c r="B78" s="195">
        <v>16</v>
      </c>
      <c r="C78" s="195" t="s">
        <v>237</v>
      </c>
      <c r="D78" s="195">
        <v>330.7</v>
      </c>
      <c r="E78" s="195" t="s">
        <v>238</v>
      </c>
      <c r="F78" s="195" t="s">
        <v>221</v>
      </c>
    </row>
    <row r="79" spans="2:6" ht="15.75" thickBot="1" x14ac:dyDescent="0.3">
      <c r="B79" s="195">
        <v>17</v>
      </c>
      <c r="C79" s="195" t="s">
        <v>227</v>
      </c>
      <c r="D79" s="195">
        <v>95</v>
      </c>
      <c r="E79" s="195" t="s">
        <v>238</v>
      </c>
      <c r="F79" s="195" t="s">
        <v>221</v>
      </c>
    </row>
    <row r="80" spans="2:6" ht="15.75" thickBot="1" x14ac:dyDescent="0.3">
      <c r="B80" s="195">
        <v>18</v>
      </c>
      <c r="C80" s="195" t="s">
        <v>239</v>
      </c>
      <c r="D80" s="195">
        <v>298</v>
      </c>
      <c r="E80" s="195" t="s">
        <v>238</v>
      </c>
      <c r="F80" s="195" t="s">
        <v>221</v>
      </c>
    </row>
    <row r="81" spans="2:6" ht="15.75" thickBot="1" x14ac:dyDescent="0.3">
      <c r="B81" s="195">
        <v>19</v>
      </c>
      <c r="C81" s="195" t="s">
        <v>240</v>
      </c>
      <c r="D81" s="195">
        <v>510</v>
      </c>
      <c r="E81" s="195" t="s">
        <v>212</v>
      </c>
      <c r="F81" s="195" t="s">
        <v>187</v>
      </c>
    </row>
    <row r="82" spans="2:6" ht="15.75" thickBot="1" x14ac:dyDescent="0.3">
      <c r="B82" s="195">
        <v>20</v>
      </c>
      <c r="C82" s="195" t="s">
        <v>241</v>
      </c>
      <c r="D82" s="195">
        <v>556.4</v>
      </c>
      <c r="E82" s="195" t="s">
        <v>212</v>
      </c>
      <c r="F82" s="195" t="s">
        <v>187</v>
      </c>
    </row>
    <row r="83" spans="2:6" ht="15.75" thickBot="1" x14ac:dyDescent="0.3">
      <c r="B83" s="195">
        <v>21</v>
      </c>
      <c r="C83" s="195" t="s">
        <v>242</v>
      </c>
      <c r="D83" s="195">
        <v>493.48</v>
      </c>
      <c r="E83" s="195" t="s">
        <v>158</v>
      </c>
      <c r="F83" s="195" t="s">
        <v>223</v>
      </c>
    </row>
    <row r="84" spans="2:6" ht="16.5" thickBot="1" x14ac:dyDescent="0.3">
      <c r="B84" s="254" t="s">
        <v>160</v>
      </c>
      <c r="C84" s="254"/>
      <c r="D84" s="196">
        <v>6382.26</v>
      </c>
      <c r="E84" s="254"/>
      <c r="F84" s="254"/>
    </row>
    <row r="86" spans="2:6" ht="15.75" thickBot="1" x14ac:dyDescent="0.3">
      <c r="B86" s="253" t="s">
        <v>243</v>
      </c>
      <c r="C86" s="253"/>
      <c r="D86" s="253"/>
      <c r="E86" s="253"/>
      <c r="F86" s="253"/>
    </row>
    <row r="87" spans="2:6" ht="15.75" thickBot="1" x14ac:dyDescent="0.3">
      <c r="B87" s="194" t="s">
        <v>147</v>
      </c>
      <c r="C87" s="194" t="s">
        <v>148</v>
      </c>
      <c r="D87" s="194" t="s">
        <v>149</v>
      </c>
      <c r="E87" s="194" t="s">
        <v>150</v>
      </c>
      <c r="F87" s="194" t="s">
        <v>151</v>
      </c>
    </row>
    <row r="88" spans="2:6" ht="15.75" thickBot="1" x14ac:dyDescent="0.3">
      <c r="B88" s="195">
        <v>1</v>
      </c>
      <c r="C88" s="195" t="s">
        <v>244</v>
      </c>
      <c r="D88" s="195">
        <v>130</v>
      </c>
      <c r="E88" s="195" t="s">
        <v>196</v>
      </c>
      <c r="F88" s="195" t="s">
        <v>197</v>
      </c>
    </row>
    <row r="89" spans="2:6" ht="15.75" thickBot="1" x14ac:dyDescent="0.3">
      <c r="B89" s="195">
        <v>2</v>
      </c>
      <c r="C89" s="195" t="s">
        <v>245</v>
      </c>
      <c r="D89" s="195">
        <v>25</v>
      </c>
      <c r="E89" s="195" t="s">
        <v>204</v>
      </c>
      <c r="F89" s="195" t="s">
        <v>210</v>
      </c>
    </row>
    <row r="90" spans="2:6" ht="15.75" thickBot="1" x14ac:dyDescent="0.3">
      <c r="B90" s="195">
        <v>3</v>
      </c>
      <c r="C90" s="195" t="s">
        <v>246</v>
      </c>
      <c r="D90" s="195">
        <v>10.38</v>
      </c>
      <c r="E90" s="195" t="s">
        <v>204</v>
      </c>
      <c r="F90" s="195" t="s">
        <v>205</v>
      </c>
    </row>
    <row r="91" spans="2:6" ht="15.75" thickBot="1" x14ac:dyDescent="0.3">
      <c r="B91" s="195">
        <v>4</v>
      </c>
      <c r="C91" s="195" t="s">
        <v>245</v>
      </c>
      <c r="D91" s="195">
        <v>7.2</v>
      </c>
      <c r="E91" s="195" t="s">
        <v>209</v>
      </c>
      <c r="F91" s="195" t="s">
        <v>210</v>
      </c>
    </row>
    <row r="92" spans="2:6" ht="15.75" thickBot="1" x14ac:dyDescent="0.3">
      <c r="B92" s="195">
        <v>5</v>
      </c>
      <c r="C92" s="195" t="s">
        <v>247</v>
      </c>
      <c r="D92" s="195">
        <v>126.4</v>
      </c>
      <c r="E92" s="195" t="s">
        <v>238</v>
      </c>
      <c r="F92" s="195" t="s">
        <v>221</v>
      </c>
    </row>
    <row r="93" spans="2:6" ht="15.75" thickBot="1" x14ac:dyDescent="0.3">
      <c r="B93" s="195">
        <v>6</v>
      </c>
      <c r="C93" s="195" t="s">
        <v>248</v>
      </c>
      <c r="D93" s="195">
        <v>40.11</v>
      </c>
      <c r="E93" s="195" t="s">
        <v>212</v>
      </c>
      <c r="F93" s="195" t="s">
        <v>249</v>
      </c>
    </row>
    <row r="94" spans="2:6" ht="16.5" thickBot="1" x14ac:dyDescent="0.3">
      <c r="B94" s="254" t="s">
        <v>160</v>
      </c>
      <c r="C94" s="254"/>
      <c r="D94" s="196">
        <v>339.09</v>
      </c>
      <c r="E94" s="254"/>
      <c r="F94" s="254"/>
    </row>
    <row r="96" spans="2:6" ht="15.75" thickBot="1" x14ac:dyDescent="0.3">
      <c r="B96" s="253" t="s">
        <v>250</v>
      </c>
      <c r="C96" s="253"/>
      <c r="D96" s="253"/>
      <c r="E96" s="253"/>
      <c r="F96" s="253"/>
    </row>
    <row r="97" spans="2:6" ht="15.75" thickBot="1" x14ac:dyDescent="0.3">
      <c r="B97" s="194" t="s">
        <v>147</v>
      </c>
      <c r="C97" s="194" t="s">
        <v>148</v>
      </c>
      <c r="D97" s="194" t="s">
        <v>149</v>
      </c>
      <c r="E97" s="194" t="s">
        <v>150</v>
      </c>
      <c r="F97" s="194" t="s">
        <v>151</v>
      </c>
    </row>
    <row r="98" spans="2:6" ht="15.75" thickBot="1" x14ac:dyDescent="0.3">
      <c r="B98" s="195">
        <v>1</v>
      </c>
      <c r="C98" s="195" t="s">
        <v>251</v>
      </c>
      <c r="D98" s="195">
        <v>380.69</v>
      </c>
      <c r="E98" s="195" t="s">
        <v>252</v>
      </c>
      <c r="F98" s="195" t="s">
        <v>253</v>
      </c>
    </row>
    <row r="99" spans="2:6" ht="15.75" thickBot="1" x14ac:dyDescent="0.3">
      <c r="B99" s="195">
        <v>2</v>
      </c>
      <c r="C99" s="195" t="s">
        <v>254</v>
      </c>
      <c r="D99" s="195">
        <v>3016.01</v>
      </c>
      <c r="E99" s="195" t="s">
        <v>204</v>
      </c>
      <c r="F99" s="195" t="s">
        <v>253</v>
      </c>
    </row>
    <row r="100" spans="2:6" ht="15.75" thickBot="1" x14ac:dyDescent="0.3">
      <c r="B100" s="195">
        <v>3</v>
      </c>
      <c r="C100" s="195" t="s">
        <v>254</v>
      </c>
      <c r="D100" s="195">
        <v>3016.01</v>
      </c>
      <c r="E100" s="195" t="s">
        <v>255</v>
      </c>
      <c r="F100" s="195" t="s">
        <v>253</v>
      </c>
    </row>
    <row r="101" spans="2:6" ht="15.75" thickBot="1" x14ac:dyDescent="0.3">
      <c r="B101" s="195">
        <v>4</v>
      </c>
      <c r="C101" s="195" t="s">
        <v>251</v>
      </c>
      <c r="D101" s="195">
        <v>305.75</v>
      </c>
      <c r="E101" s="195" t="s">
        <v>255</v>
      </c>
      <c r="F101" s="195" t="s">
        <v>253</v>
      </c>
    </row>
    <row r="102" spans="2:6" ht="15.75" thickBot="1" x14ac:dyDescent="0.3">
      <c r="B102" s="195">
        <v>5</v>
      </c>
      <c r="C102" s="195" t="s">
        <v>251</v>
      </c>
      <c r="D102" s="195">
        <v>429.22</v>
      </c>
      <c r="E102" s="195" t="s">
        <v>167</v>
      </c>
      <c r="F102" s="195" t="s">
        <v>253</v>
      </c>
    </row>
    <row r="103" spans="2:6" ht="15.75" thickBot="1" x14ac:dyDescent="0.3">
      <c r="B103" s="195">
        <v>6</v>
      </c>
      <c r="C103" s="195" t="s">
        <v>254</v>
      </c>
      <c r="D103" s="195">
        <v>3016.01</v>
      </c>
      <c r="E103" s="195" t="s">
        <v>167</v>
      </c>
      <c r="F103" s="195" t="s">
        <v>253</v>
      </c>
    </row>
    <row r="104" spans="2:6" ht="16.5" thickBot="1" x14ac:dyDescent="0.3">
      <c r="B104" s="254" t="s">
        <v>160</v>
      </c>
      <c r="C104" s="254"/>
      <c r="D104" s="196">
        <v>10163.69</v>
      </c>
      <c r="E104" s="254"/>
      <c r="F104" s="254"/>
    </row>
    <row r="106" spans="2:6" ht="15.75" thickBot="1" x14ac:dyDescent="0.3">
      <c r="B106" s="253" t="s">
        <v>256</v>
      </c>
      <c r="C106" s="253"/>
      <c r="D106" s="253"/>
      <c r="E106" s="253"/>
      <c r="F106" s="253"/>
    </row>
    <row r="107" spans="2:6" ht="15.75" thickBot="1" x14ac:dyDescent="0.3">
      <c r="B107" s="194" t="s">
        <v>147</v>
      </c>
      <c r="C107" s="194" t="s">
        <v>148</v>
      </c>
      <c r="D107" s="194" t="s">
        <v>149</v>
      </c>
      <c r="E107" s="194" t="s">
        <v>150</v>
      </c>
      <c r="F107" s="194" t="s">
        <v>151</v>
      </c>
    </row>
    <row r="108" spans="2:6" ht="15.75" thickBot="1" x14ac:dyDescent="0.3">
      <c r="B108" s="195">
        <v>1</v>
      </c>
      <c r="C108" s="195" t="s">
        <v>257</v>
      </c>
      <c r="D108" s="195">
        <v>693</v>
      </c>
      <c r="E108" s="195" t="s">
        <v>196</v>
      </c>
      <c r="F108" s="195" t="s">
        <v>258</v>
      </c>
    </row>
    <row r="109" spans="2:6" ht="15.75" thickBot="1" x14ac:dyDescent="0.3">
      <c r="B109" s="195">
        <v>2</v>
      </c>
      <c r="C109" s="195" t="s">
        <v>259</v>
      </c>
      <c r="D109" s="195">
        <v>693</v>
      </c>
      <c r="E109" s="195" t="s">
        <v>260</v>
      </c>
      <c r="F109" s="195" t="s">
        <v>261</v>
      </c>
    </row>
    <row r="110" spans="2:6" ht="15.75" thickBot="1" x14ac:dyDescent="0.3">
      <c r="B110" s="195">
        <v>3</v>
      </c>
      <c r="C110" s="195" t="s">
        <v>257</v>
      </c>
      <c r="D110" s="195">
        <v>684</v>
      </c>
      <c r="E110" s="195" t="s">
        <v>262</v>
      </c>
      <c r="F110" s="195" t="s">
        <v>263</v>
      </c>
    </row>
    <row r="111" spans="2:6" ht="16.5" thickBot="1" x14ac:dyDescent="0.3">
      <c r="B111" s="254" t="s">
        <v>160</v>
      </c>
      <c r="C111" s="254"/>
      <c r="D111" s="196">
        <v>2070</v>
      </c>
      <c r="E111" s="254"/>
      <c r="F111" s="254"/>
    </row>
    <row r="113" spans="2:6" ht="15.75" thickBot="1" x14ac:dyDescent="0.3">
      <c r="B113" s="253" t="s">
        <v>264</v>
      </c>
      <c r="C113" s="253"/>
      <c r="D113" s="253"/>
      <c r="E113" s="253"/>
      <c r="F113" s="253"/>
    </row>
    <row r="114" spans="2:6" ht="15.75" thickBot="1" x14ac:dyDescent="0.3">
      <c r="B114" s="194" t="s">
        <v>147</v>
      </c>
      <c r="C114" s="194" t="s">
        <v>148</v>
      </c>
      <c r="D114" s="194" t="s">
        <v>149</v>
      </c>
      <c r="E114" s="194" t="s">
        <v>150</v>
      </c>
      <c r="F114" s="194" t="s">
        <v>151</v>
      </c>
    </row>
    <row r="115" spans="2:6" ht="15.75" thickBot="1" x14ac:dyDescent="0.3">
      <c r="B115" s="195">
        <v>1</v>
      </c>
      <c r="C115" s="195" t="s">
        <v>265</v>
      </c>
      <c r="D115" s="195">
        <v>216</v>
      </c>
      <c r="E115" s="195" t="s">
        <v>193</v>
      </c>
      <c r="F115" s="195" t="s">
        <v>266</v>
      </c>
    </row>
    <row r="116" spans="2:6" ht="15.75" thickBot="1" x14ac:dyDescent="0.3">
      <c r="B116" s="195">
        <v>2</v>
      </c>
      <c r="C116" s="195" t="s">
        <v>267</v>
      </c>
      <c r="D116" s="195">
        <v>77</v>
      </c>
      <c r="E116" s="195" t="s">
        <v>268</v>
      </c>
      <c r="F116" s="195" t="s">
        <v>269</v>
      </c>
    </row>
    <row r="117" spans="2:6" ht="15.75" thickBot="1" x14ac:dyDescent="0.3">
      <c r="B117" s="195">
        <v>3</v>
      </c>
      <c r="C117" s="195" t="s">
        <v>270</v>
      </c>
      <c r="D117" s="195">
        <v>3000</v>
      </c>
      <c r="E117" s="195" t="s">
        <v>271</v>
      </c>
      <c r="F117" s="195" t="s">
        <v>272</v>
      </c>
    </row>
    <row r="118" spans="2:6" ht="15.75" thickBot="1" x14ac:dyDescent="0.3">
      <c r="B118" s="195">
        <v>4</v>
      </c>
      <c r="C118" s="195" t="s">
        <v>273</v>
      </c>
      <c r="D118" s="195">
        <v>40</v>
      </c>
      <c r="E118" s="195" t="s">
        <v>262</v>
      </c>
      <c r="F118" s="195" t="s">
        <v>274</v>
      </c>
    </row>
    <row r="119" spans="2:6" ht="15.75" thickBot="1" x14ac:dyDescent="0.3">
      <c r="B119" s="195">
        <v>5</v>
      </c>
      <c r="C119" s="195" t="s">
        <v>267</v>
      </c>
      <c r="D119" s="195">
        <v>153</v>
      </c>
      <c r="E119" s="195" t="s">
        <v>262</v>
      </c>
      <c r="F119" s="195" t="s">
        <v>269</v>
      </c>
    </row>
    <row r="120" spans="2:6" ht="15.75" thickBot="1" x14ac:dyDescent="0.3">
      <c r="B120" s="195">
        <v>6</v>
      </c>
      <c r="C120" s="195" t="s">
        <v>275</v>
      </c>
      <c r="D120" s="195">
        <v>40</v>
      </c>
      <c r="E120" s="195" t="s">
        <v>262</v>
      </c>
      <c r="F120" s="195" t="s">
        <v>274</v>
      </c>
    </row>
    <row r="121" spans="2:6" ht="16.5" thickBot="1" x14ac:dyDescent="0.3">
      <c r="B121" s="254" t="s">
        <v>160</v>
      </c>
      <c r="C121" s="254"/>
      <c r="D121" s="196">
        <v>3526</v>
      </c>
      <c r="E121" s="254"/>
      <c r="F121" s="254"/>
    </row>
    <row r="123" spans="2:6" ht="15.75" thickBot="1" x14ac:dyDescent="0.3">
      <c r="B123" s="253" t="s">
        <v>276</v>
      </c>
      <c r="C123" s="253"/>
      <c r="D123" s="253"/>
      <c r="E123" s="253"/>
      <c r="F123" s="253"/>
    </row>
    <row r="124" spans="2:6" ht="15.75" thickBot="1" x14ac:dyDescent="0.3">
      <c r="B124" s="194" t="s">
        <v>147</v>
      </c>
      <c r="C124" s="194" t="s">
        <v>148</v>
      </c>
      <c r="D124" s="194" t="s">
        <v>149</v>
      </c>
      <c r="E124" s="194" t="s">
        <v>150</v>
      </c>
      <c r="F124" s="194" t="s">
        <v>151</v>
      </c>
    </row>
    <row r="125" spans="2:6" ht="15.75" thickBot="1" x14ac:dyDescent="0.3">
      <c r="B125" s="195">
        <v>1</v>
      </c>
      <c r="C125" s="195" t="s">
        <v>277</v>
      </c>
      <c r="D125" s="195">
        <v>220</v>
      </c>
      <c r="E125" s="195" t="s">
        <v>171</v>
      </c>
      <c r="F125" s="195" t="s">
        <v>278</v>
      </c>
    </row>
    <row r="126" spans="2:6" ht="15.75" thickBot="1" x14ac:dyDescent="0.3">
      <c r="B126" s="195">
        <v>2</v>
      </c>
      <c r="C126" s="195" t="s">
        <v>492</v>
      </c>
      <c r="D126" s="195">
        <v>143.4</v>
      </c>
      <c r="E126" s="195" t="s">
        <v>279</v>
      </c>
      <c r="F126" s="195" t="s">
        <v>280</v>
      </c>
    </row>
    <row r="127" spans="2:6" ht="15.75" thickBot="1" x14ac:dyDescent="0.3">
      <c r="B127" s="195">
        <v>3</v>
      </c>
      <c r="C127" s="195" t="s">
        <v>281</v>
      </c>
      <c r="D127" s="195">
        <v>3386</v>
      </c>
      <c r="E127" s="195" t="s">
        <v>282</v>
      </c>
      <c r="F127" s="195" t="s">
        <v>283</v>
      </c>
    </row>
    <row r="128" spans="2:6" ht="15.75" thickBot="1" x14ac:dyDescent="0.3">
      <c r="B128" s="195">
        <v>4</v>
      </c>
      <c r="C128" s="195" t="s">
        <v>493</v>
      </c>
      <c r="D128" s="195">
        <v>92.1</v>
      </c>
      <c r="E128" s="195" t="s">
        <v>209</v>
      </c>
      <c r="F128" s="195" t="s">
        <v>284</v>
      </c>
    </row>
    <row r="129" spans="2:6" ht="15.75" thickBot="1" x14ac:dyDescent="0.3">
      <c r="B129" s="195">
        <v>5</v>
      </c>
      <c r="C129" s="195" t="s">
        <v>493</v>
      </c>
      <c r="D129" s="195">
        <v>155</v>
      </c>
      <c r="E129" s="195" t="s">
        <v>209</v>
      </c>
      <c r="F129" s="195" t="s">
        <v>284</v>
      </c>
    </row>
    <row r="130" spans="2:6" ht="15.75" thickBot="1" x14ac:dyDescent="0.3">
      <c r="B130" s="195">
        <v>6</v>
      </c>
      <c r="C130" s="195" t="s">
        <v>285</v>
      </c>
      <c r="D130" s="195">
        <v>335.5</v>
      </c>
      <c r="E130" s="195" t="s">
        <v>286</v>
      </c>
      <c r="F130" s="195" t="s">
        <v>287</v>
      </c>
    </row>
    <row r="131" spans="2:6" ht="15.75" thickBot="1" x14ac:dyDescent="0.3">
      <c r="B131" s="195">
        <v>7</v>
      </c>
      <c r="C131" s="195" t="s">
        <v>288</v>
      </c>
      <c r="D131" s="195">
        <v>160</v>
      </c>
      <c r="E131" s="195" t="s">
        <v>260</v>
      </c>
      <c r="F131" s="195" t="s">
        <v>287</v>
      </c>
    </row>
    <row r="132" spans="2:6" ht="15.75" thickBot="1" x14ac:dyDescent="0.3">
      <c r="B132" s="195">
        <v>8</v>
      </c>
      <c r="C132" s="195" t="s">
        <v>493</v>
      </c>
      <c r="D132" s="195">
        <v>180.8</v>
      </c>
      <c r="E132" s="195" t="s">
        <v>260</v>
      </c>
      <c r="F132" s="195" t="s">
        <v>289</v>
      </c>
    </row>
    <row r="133" spans="2:6" ht="15.75" thickBot="1" x14ac:dyDescent="0.3">
      <c r="B133" s="195">
        <v>9</v>
      </c>
      <c r="C133" s="195" t="s">
        <v>288</v>
      </c>
      <c r="D133" s="195">
        <v>120.5</v>
      </c>
      <c r="E133" s="195" t="s">
        <v>260</v>
      </c>
      <c r="F133" s="195" t="s">
        <v>287</v>
      </c>
    </row>
    <row r="134" spans="2:6" ht="15.75" thickBot="1" x14ac:dyDescent="0.3">
      <c r="B134" s="195">
        <v>10</v>
      </c>
      <c r="C134" s="195" t="s">
        <v>493</v>
      </c>
      <c r="D134" s="195">
        <v>163.5</v>
      </c>
      <c r="E134" s="195" t="s">
        <v>260</v>
      </c>
      <c r="F134" s="195" t="s">
        <v>287</v>
      </c>
    </row>
    <row r="135" spans="2:6" ht="15.75" thickBot="1" x14ac:dyDescent="0.3">
      <c r="B135" s="195">
        <v>11</v>
      </c>
      <c r="C135" s="195" t="s">
        <v>290</v>
      </c>
      <c r="D135" s="195">
        <v>140.69999999999999</v>
      </c>
      <c r="E135" s="195" t="s">
        <v>255</v>
      </c>
      <c r="F135" s="195" t="s">
        <v>284</v>
      </c>
    </row>
    <row r="136" spans="2:6" ht="15.75" thickBot="1" x14ac:dyDescent="0.3">
      <c r="B136" s="195">
        <v>12</v>
      </c>
      <c r="C136" s="195" t="s">
        <v>291</v>
      </c>
      <c r="D136" s="195">
        <v>204.8</v>
      </c>
      <c r="E136" s="195" t="s">
        <v>255</v>
      </c>
      <c r="F136" s="195" t="s">
        <v>284</v>
      </c>
    </row>
    <row r="137" spans="2:6" ht="15.75" thickBot="1" x14ac:dyDescent="0.3">
      <c r="B137" s="195">
        <v>13</v>
      </c>
      <c r="C137" s="195" t="s">
        <v>292</v>
      </c>
      <c r="D137" s="195">
        <v>3565.9</v>
      </c>
      <c r="E137" s="195" t="s">
        <v>166</v>
      </c>
      <c r="F137" s="195" t="s">
        <v>283</v>
      </c>
    </row>
    <row r="138" spans="2:6" ht="15.75" thickBot="1" x14ac:dyDescent="0.3">
      <c r="B138" s="195">
        <v>14</v>
      </c>
      <c r="C138" s="195" t="s">
        <v>293</v>
      </c>
      <c r="D138" s="195">
        <v>338.3</v>
      </c>
      <c r="E138" s="195" t="s">
        <v>294</v>
      </c>
      <c r="F138" s="195" t="s">
        <v>295</v>
      </c>
    </row>
    <row r="139" spans="2:6" ht="15.75" thickBot="1" x14ac:dyDescent="0.3">
      <c r="B139" s="195">
        <v>15</v>
      </c>
      <c r="C139" s="195" t="s">
        <v>296</v>
      </c>
      <c r="D139" s="195">
        <v>1785.3</v>
      </c>
      <c r="E139" s="195" t="s">
        <v>294</v>
      </c>
      <c r="F139" s="195" t="s">
        <v>283</v>
      </c>
    </row>
    <row r="140" spans="2:6" ht="15.75" thickBot="1" x14ac:dyDescent="0.3">
      <c r="B140" s="195">
        <v>16</v>
      </c>
      <c r="C140" s="195" t="s">
        <v>293</v>
      </c>
      <c r="D140" s="195">
        <v>380.4</v>
      </c>
      <c r="E140" s="195" t="s">
        <v>294</v>
      </c>
      <c r="F140" s="195" t="s">
        <v>297</v>
      </c>
    </row>
    <row r="141" spans="2:6" ht="15.75" thickBot="1" x14ac:dyDescent="0.3">
      <c r="B141" s="195">
        <v>17</v>
      </c>
      <c r="C141" s="195" t="s">
        <v>494</v>
      </c>
      <c r="D141" s="195">
        <v>650</v>
      </c>
      <c r="E141" s="195" t="s">
        <v>294</v>
      </c>
      <c r="F141" s="195" t="s">
        <v>298</v>
      </c>
    </row>
    <row r="142" spans="2:6" ht="16.5" thickBot="1" x14ac:dyDescent="0.3">
      <c r="B142" s="254" t="s">
        <v>160</v>
      </c>
      <c r="C142" s="254"/>
      <c r="D142" s="196">
        <v>12022.2</v>
      </c>
      <c r="E142" s="254"/>
      <c r="F142" s="254"/>
    </row>
  </sheetData>
  <mergeCells count="30">
    <mergeCell ref="B2:F2"/>
    <mergeCell ref="B3:F3"/>
    <mergeCell ref="B6:F6"/>
    <mergeCell ref="B9:F9"/>
    <mergeCell ref="B14:C14"/>
    <mergeCell ref="E14:F14"/>
    <mergeCell ref="B17:F17"/>
    <mergeCell ref="B24:C24"/>
    <mergeCell ref="E24:F24"/>
    <mergeCell ref="B27:F27"/>
    <mergeCell ref="B58:C58"/>
    <mergeCell ref="E58:F58"/>
    <mergeCell ref="B61:F61"/>
    <mergeCell ref="B84:C84"/>
    <mergeCell ref="E84:F84"/>
    <mergeCell ref="B86:F86"/>
    <mergeCell ref="B94:C94"/>
    <mergeCell ref="E94:F94"/>
    <mergeCell ref="B96:F96"/>
    <mergeCell ref="B104:C104"/>
    <mergeCell ref="E104:F104"/>
    <mergeCell ref="B106:F106"/>
    <mergeCell ref="B111:C111"/>
    <mergeCell ref="E111:F111"/>
    <mergeCell ref="B113:F113"/>
    <mergeCell ref="B121:C121"/>
    <mergeCell ref="E121:F121"/>
    <mergeCell ref="B123:F123"/>
    <mergeCell ref="B142:C142"/>
    <mergeCell ref="E142:F1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3"/>
  <sheetViews>
    <sheetView topLeftCell="A301" workbookViewId="0">
      <selection activeCell="A314" sqref="A314:XFD320"/>
    </sheetView>
  </sheetViews>
  <sheetFormatPr defaultRowHeight="15" x14ac:dyDescent="0.25"/>
  <cols>
    <col min="1" max="2" width="9.140625" style="191"/>
    <col min="3" max="3" width="74.140625" style="191" customWidth="1"/>
    <col min="4" max="4" width="17.85546875" style="191" customWidth="1"/>
    <col min="5" max="5" width="29" style="191" customWidth="1"/>
    <col min="6" max="6" width="59.28515625" style="191" customWidth="1"/>
    <col min="7" max="16384" width="9.140625" style="191"/>
  </cols>
  <sheetData>
    <row r="1" spans="2:6" ht="15.75" thickBot="1" x14ac:dyDescent="0.3"/>
    <row r="2" spans="2:6" ht="15.75" thickBot="1" x14ac:dyDescent="0.3">
      <c r="B2" s="257" t="s">
        <v>143</v>
      </c>
      <c r="C2" s="257"/>
      <c r="D2" s="257"/>
      <c r="E2" s="257"/>
      <c r="F2" s="257"/>
    </row>
    <row r="3" spans="2:6" ht="15.75" thickBot="1" x14ac:dyDescent="0.3">
      <c r="B3" s="257" t="s">
        <v>144</v>
      </c>
      <c r="C3" s="257"/>
      <c r="D3" s="257"/>
      <c r="E3" s="257"/>
      <c r="F3" s="257"/>
    </row>
    <row r="5" spans="2:6" x14ac:dyDescent="0.25">
      <c r="B5" s="258" t="s">
        <v>299</v>
      </c>
      <c r="C5" s="258"/>
      <c r="D5" s="258"/>
      <c r="E5" s="258"/>
      <c r="F5" s="258"/>
    </row>
    <row r="7" spans="2:6" ht="15.75" thickBot="1" x14ac:dyDescent="0.3">
      <c r="B7" s="253" t="s">
        <v>146</v>
      </c>
      <c r="C7" s="253"/>
      <c r="D7" s="253"/>
      <c r="E7" s="253"/>
      <c r="F7" s="253"/>
    </row>
    <row r="8" spans="2:6" ht="15.75" thickBot="1" x14ac:dyDescent="0.3">
      <c r="B8" s="194" t="s">
        <v>147</v>
      </c>
      <c r="C8" s="194" t="s">
        <v>148</v>
      </c>
      <c r="D8" s="194" t="s">
        <v>149</v>
      </c>
      <c r="E8" s="194" t="s">
        <v>150</v>
      </c>
      <c r="F8" s="194" t="s">
        <v>151</v>
      </c>
    </row>
    <row r="9" spans="2:6" ht="15.75" thickBot="1" x14ac:dyDescent="0.3">
      <c r="B9" s="195">
        <v>1</v>
      </c>
      <c r="C9" s="195" t="s">
        <v>152</v>
      </c>
      <c r="D9" s="195">
        <v>167429.57999999999</v>
      </c>
      <c r="E9" s="195" t="s">
        <v>153</v>
      </c>
      <c r="F9" s="195" t="s">
        <v>300</v>
      </c>
    </row>
    <row r="10" spans="2:6" ht="15.75" thickBot="1" x14ac:dyDescent="0.3">
      <c r="B10" s="195">
        <v>2</v>
      </c>
      <c r="C10" s="195" t="s">
        <v>155</v>
      </c>
      <c r="D10" s="195">
        <f>170166.56-14205.26</f>
        <v>155961.29999999999</v>
      </c>
      <c r="E10" s="195" t="s">
        <v>156</v>
      </c>
      <c r="F10" s="195" t="s">
        <v>300</v>
      </c>
    </row>
    <row r="11" spans="2:6" ht="15.75" thickBot="1" x14ac:dyDescent="0.3">
      <c r="B11" s="195">
        <v>3</v>
      </c>
      <c r="C11" s="195" t="s">
        <v>157</v>
      </c>
      <c r="D11" s="195">
        <v>163835.17000000001</v>
      </c>
      <c r="E11" s="195" t="s">
        <v>158</v>
      </c>
      <c r="F11" s="195" t="s">
        <v>300</v>
      </c>
    </row>
    <row r="12" spans="2:6" ht="16.5" thickBot="1" x14ac:dyDescent="0.3">
      <c r="B12" s="254" t="s">
        <v>160</v>
      </c>
      <c r="C12" s="254"/>
      <c r="D12" s="196">
        <f>SUM(D9:D11)</f>
        <v>487226.05000000005</v>
      </c>
      <c r="E12" s="254"/>
      <c r="F12" s="254"/>
    </row>
    <row r="14" spans="2:6" ht="15.75" thickBot="1" x14ac:dyDescent="0.3">
      <c r="B14" s="253" t="s">
        <v>301</v>
      </c>
      <c r="C14" s="253"/>
      <c r="D14" s="253"/>
      <c r="E14" s="253"/>
      <c r="F14" s="253"/>
    </row>
    <row r="15" spans="2:6" ht="15.75" thickBot="1" x14ac:dyDescent="0.3">
      <c r="B15" s="194" t="s">
        <v>147</v>
      </c>
      <c r="C15" s="194" t="s">
        <v>148</v>
      </c>
      <c r="D15" s="194" t="s">
        <v>149</v>
      </c>
      <c r="E15" s="194" t="s">
        <v>150</v>
      </c>
      <c r="F15" s="194" t="s">
        <v>151</v>
      </c>
    </row>
    <row r="16" spans="2:6" ht="15.75" thickBot="1" x14ac:dyDescent="0.3">
      <c r="B16" s="195">
        <v>1</v>
      </c>
      <c r="C16" s="195" t="s">
        <v>302</v>
      </c>
      <c r="D16" s="195">
        <v>966</v>
      </c>
      <c r="E16" s="195" t="s">
        <v>156</v>
      </c>
      <c r="F16" s="195" t="s">
        <v>303</v>
      </c>
    </row>
    <row r="17" spans="2:6" ht="15.75" thickBot="1" x14ac:dyDescent="0.3">
      <c r="B17" s="195">
        <v>2</v>
      </c>
      <c r="C17" s="195" t="s">
        <v>302</v>
      </c>
      <c r="D17" s="195">
        <v>13239.26</v>
      </c>
      <c r="E17" s="195" t="s">
        <v>156</v>
      </c>
      <c r="F17" s="195" t="s">
        <v>303</v>
      </c>
    </row>
    <row r="18" spans="2:6" ht="16.5" thickBot="1" x14ac:dyDescent="0.3">
      <c r="B18" s="254" t="s">
        <v>160</v>
      </c>
      <c r="C18" s="254"/>
      <c r="D18" s="196">
        <v>14205.26</v>
      </c>
      <c r="E18" s="254"/>
      <c r="F18" s="254"/>
    </row>
    <row r="20" spans="2:6" ht="15.75" thickBot="1" x14ac:dyDescent="0.3">
      <c r="B20" s="253" t="s">
        <v>304</v>
      </c>
      <c r="C20" s="253"/>
      <c r="D20" s="253"/>
      <c r="E20" s="253"/>
      <c r="F20" s="253"/>
    </row>
    <row r="21" spans="2:6" ht="15.75" thickBot="1" x14ac:dyDescent="0.3">
      <c r="B21" s="194" t="s">
        <v>147</v>
      </c>
      <c r="C21" s="194" t="s">
        <v>148</v>
      </c>
      <c r="D21" s="194" t="s">
        <v>149</v>
      </c>
      <c r="E21" s="194" t="s">
        <v>150</v>
      </c>
      <c r="F21" s="194" t="s">
        <v>151</v>
      </c>
    </row>
    <row r="22" spans="2:6" ht="15.75" thickBot="1" x14ac:dyDescent="0.3">
      <c r="B22" s="195">
        <v>1</v>
      </c>
      <c r="C22" s="195" t="s">
        <v>305</v>
      </c>
      <c r="D22" s="195">
        <v>1239</v>
      </c>
      <c r="E22" s="195" t="s">
        <v>282</v>
      </c>
      <c r="F22" s="195" t="s">
        <v>306</v>
      </c>
    </row>
    <row r="23" spans="2:6" ht="16.5" thickBot="1" x14ac:dyDescent="0.3">
      <c r="B23" s="254" t="s">
        <v>160</v>
      </c>
      <c r="C23" s="254"/>
      <c r="D23" s="196">
        <v>1239</v>
      </c>
      <c r="E23" s="254"/>
      <c r="F23" s="254"/>
    </row>
    <row r="25" spans="2:6" ht="15.75" thickBot="1" x14ac:dyDescent="0.3">
      <c r="B25" s="253" t="s">
        <v>161</v>
      </c>
      <c r="C25" s="253"/>
      <c r="D25" s="253"/>
      <c r="E25" s="253"/>
      <c r="F25" s="253"/>
    </row>
    <row r="26" spans="2:6" ht="15.75" thickBot="1" x14ac:dyDescent="0.3">
      <c r="B26" s="194" t="s">
        <v>147</v>
      </c>
      <c r="C26" s="194" t="s">
        <v>148</v>
      </c>
      <c r="D26" s="194" t="s">
        <v>149</v>
      </c>
      <c r="E26" s="194" t="s">
        <v>150</v>
      </c>
      <c r="F26" s="194" t="s">
        <v>151</v>
      </c>
    </row>
    <row r="27" spans="2:6" ht="15.75" thickBot="1" x14ac:dyDescent="0.3">
      <c r="B27" s="195">
        <v>1</v>
      </c>
      <c r="C27" s="195" t="s">
        <v>307</v>
      </c>
      <c r="D27" s="195">
        <v>4798.67</v>
      </c>
      <c r="E27" s="195" t="s">
        <v>163</v>
      </c>
      <c r="F27" s="195" t="s">
        <v>164</v>
      </c>
    </row>
    <row r="28" spans="2:6" ht="15.75" thickBot="1" x14ac:dyDescent="0.3">
      <c r="B28" s="195">
        <v>2</v>
      </c>
      <c r="C28" s="195" t="s">
        <v>307</v>
      </c>
      <c r="D28" s="195">
        <v>3236.25</v>
      </c>
      <c r="E28" s="195" t="s">
        <v>166</v>
      </c>
      <c r="F28" s="195" t="s">
        <v>164</v>
      </c>
    </row>
    <row r="29" spans="2:6" ht="16.5" thickBot="1" x14ac:dyDescent="0.3">
      <c r="B29" s="254" t="s">
        <v>160</v>
      </c>
      <c r="C29" s="254"/>
      <c r="D29" s="196">
        <v>8034.92</v>
      </c>
      <c r="E29" s="254"/>
      <c r="F29" s="254"/>
    </row>
    <row r="31" spans="2:6" ht="15.75" thickBot="1" x14ac:dyDescent="0.3">
      <c r="B31" s="253" t="s">
        <v>169</v>
      </c>
      <c r="C31" s="253"/>
      <c r="D31" s="253"/>
      <c r="E31" s="253"/>
      <c r="F31" s="253"/>
    </row>
    <row r="32" spans="2:6" ht="15.75" thickBot="1" x14ac:dyDescent="0.3">
      <c r="B32" s="194" t="s">
        <v>147</v>
      </c>
      <c r="C32" s="194" t="s">
        <v>148</v>
      </c>
      <c r="D32" s="194" t="s">
        <v>149</v>
      </c>
      <c r="E32" s="194" t="s">
        <v>150</v>
      </c>
      <c r="F32" s="194" t="s">
        <v>151</v>
      </c>
    </row>
    <row r="33" spans="2:6" ht="15.75" thickBot="1" x14ac:dyDescent="0.3">
      <c r="B33" s="195">
        <v>1</v>
      </c>
      <c r="C33" s="195" t="s">
        <v>183</v>
      </c>
      <c r="D33" s="195">
        <v>296.7</v>
      </c>
      <c r="E33" s="195" t="s">
        <v>308</v>
      </c>
      <c r="F33" s="195" t="s">
        <v>309</v>
      </c>
    </row>
    <row r="34" spans="2:6" ht="15.75" thickBot="1" x14ac:dyDescent="0.3">
      <c r="B34" s="195">
        <v>2</v>
      </c>
      <c r="C34" s="195" t="s">
        <v>181</v>
      </c>
      <c r="D34" s="195">
        <v>414</v>
      </c>
      <c r="E34" s="195" t="s">
        <v>165</v>
      </c>
      <c r="F34" s="195" t="s">
        <v>310</v>
      </c>
    </row>
    <row r="35" spans="2:6" ht="15.75" thickBot="1" x14ac:dyDescent="0.3">
      <c r="B35" s="195">
        <v>3</v>
      </c>
      <c r="C35" s="195" t="s">
        <v>175</v>
      </c>
      <c r="D35" s="195">
        <v>313.2</v>
      </c>
      <c r="E35" s="195" t="s">
        <v>193</v>
      </c>
      <c r="F35" s="195" t="s">
        <v>311</v>
      </c>
    </row>
    <row r="36" spans="2:6" ht="15.75" thickBot="1" x14ac:dyDescent="0.3">
      <c r="B36" s="195">
        <v>4</v>
      </c>
      <c r="C36" s="195" t="s">
        <v>202</v>
      </c>
      <c r="D36" s="195">
        <v>252</v>
      </c>
      <c r="E36" s="195" t="s">
        <v>193</v>
      </c>
      <c r="F36" s="195" t="s">
        <v>312</v>
      </c>
    </row>
    <row r="37" spans="2:6" ht="15.75" thickBot="1" x14ac:dyDescent="0.3">
      <c r="B37" s="195">
        <v>5</v>
      </c>
      <c r="C37" s="195" t="s">
        <v>181</v>
      </c>
      <c r="D37" s="195">
        <v>414</v>
      </c>
      <c r="E37" s="195" t="s">
        <v>279</v>
      </c>
      <c r="F37" s="195" t="s">
        <v>313</v>
      </c>
    </row>
    <row r="38" spans="2:6" ht="15.75" thickBot="1" x14ac:dyDescent="0.3">
      <c r="B38" s="195">
        <v>6</v>
      </c>
      <c r="C38" s="195" t="s">
        <v>181</v>
      </c>
      <c r="D38" s="195">
        <v>414</v>
      </c>
      <c r="E38" s="195" t="s">
        <v>279</v>
      </c>
      <c r="F38" s="195" t="s">
        <v>314</v>
      </c>
    </row>
    <row r="39" spans="2:6" ht="15.75" thickBot="1" x14ac:dyDescent="0.3">
      <c r="B39" s="195">
        <v>7</v>
      </c>
      <c r="C39" s="195" t="s">
        <v>175</v>
      </c>
      <c r="D39" s="195">
        <v>162</v>
      </c>
      <c r="E39" s="195" t="s">
        <v>196</v>
      </c>
      <c r="F39" s="195" t="s">
        <v>311</v>
      </c>
    </row>
    <row r="40" spans="2:6" ht="15.75" thickBot="1" x14ac:dyDescent="0.3">
      <c r="B40" s="195">
        <v>8</v>
      </c>
      <c r="C40" s="195" t="s">
        <v>220</v>
      </c>
      <c r="D40" s="195">
        <v>78</v>
      </c>
      <c r="E40" s="195" t="s">
        <v>196</v>
      </c>
      <c r="F40" s="195" t="s">
        <v>315</v>
      </c>
    </row>
    <row r="41" spans="2:6" ht="15.75" thickBot="1" x14ac:dyDescent="0.3">
      <c r="B41" s="195">
        <v>9</v>
      </c>
      <c r="C41" s="195" t="s">
        <v>316</v>
      </c>
      <c r="D41" s="195">
        <v>39</v>
      </c>
      <c r="E41" s="195" t="s">
        <v>317</v>
      </c>
      <c r="F41" s="195" t="s">
        <v>318</v>
      </c>
    </row>
    <row r="42" spans="2:6" ht="15.75" thickBot="1" x14ac:dyDescent="0.3">
      <c r="B42" s="195">
        <v>10</v>
      </c>
      <c r="C42" s="195" t="s">
        <v>319</v>
      </c>
      <c r="D42" s="195">
        <v>39</v>
      </c>
      <c r="E42" s="195" t="s">
        <v>209</v>
      </c>
      <c r="F42" s="195" t="s">
        <v>315</v>
      </c>
    </row>
    <row r="43" spans="2:6" ht="15.75" thickBot="1" x14ac:dyDescent="0.3">
      <c r="B43" s="195">
        <v>11</v>
      </c>
      <c r="C43" s="195" t="s">
        <v>220</v>
      </c>
      <c r="D43" s="195">
        <v>39</v>
      </c>
      <c r="E43" s="195" t="s">
        <v>209</v>
      </c>
      <c r="F43" s="195" t="s">
        <v>320</v>
      </c>
    </row>
    <row r="44" spans="2:6" ht="15.75" thickBot="1" x14ac:dyDescent="0.3">
      <c r="B44" s="195">
        <v>12</v>
      </c>
      <c r="C44" s="195" t="s">
        <v>319</v>
      </c>
      <c r="D44" s="195">
        <v>39</v>
      </c>
      <c r="E44" s="195" t="s">
        <v>260</v>
      </c>
      <c r="F44" s="195" t="s">
        <v>321</v>
      </c>
    </row>
    <row r="45" spans="2:6" ht="15.75" thickBot="1" x14ac:dyDescent="0.3">
      <c r="B45" s="195">
        <v>13</v>
      </c>
      <c r="C45" s="195" t="s">
        <v>220</v>
      </c>
      <c r="D45" s="195">
        <v>39</v>
      </c>
      <c r="E45" s="195" t="s">
        <v>156</v>
      </c>
      <c r="F45" s="195" t="s">
        <v>320</v>
      </c>
    </row>
    <row r="46" spans="2:6" ht="15.75" thickBot="1" x14ac:dyDescent="0.3">
      <c r="B46" s="195">
        <v>14</v>
      </c>
      <c r="C46" s="195" t="s">
        <v>319</v>
      </c>
      <c r="D46" s="195">
        <v>117</v>
      </c>
      <c r="E46" s="195" t="s">
        <v>322</v>
      </c>
      <c r="F46" s="195" t="s">
        <v>323</v>
      </c>
    </row>
    <row r="47" spans="2:6" ht="15.75" thickBot="1" x14ac:dyDescent="0.3">
      <c r="B47" s="195">
        <v>15</v>
      </c>
      <c r="C47" s="195" t="s">
        <v>324</v>
      </c>
      <c r="D47" s="195">
        <v>117</v>
      </c>
      <c r="E47" s="195" t="s">
        <v>322</v>
      </c>
      <c r="F47" s="195" t="s">
        <v>325</v>
      </c>
    </row>
    <row r="48" spans="2:6" ht="15.75" thickBot="1" x14ac:dyDescent="0.3">
      <c r="B48" s="195">
        <v>16</v>
      </c>
      <c r="C48" s="195" t="s">
        <v>326</v>
      </c>
      <c r="D48" s="195">
        <v>78</v>
      </c>
      <c r="E48" s="195" t="s">
        <v>327</v>
      </c>
      <c r="F48" s="195" t="s">
        <v>315</v>
      </c>
    </row>
    <row r="49" spans="2:6" ht="15.75" thickBot="1" x14ac:dyDescent="0.3">
      <c r="B49" s="195">
        <v>17</v>
      </c>
      <c r="C49" s="195" t="s">
        <v>202</v>
      </c>
      <c r="D49" s="195">
        <v>252</v>
      </c>
      <c r="E49" s="195" t="s">
        <v>327</v>
      </c>
      <c r="F49" s="195" t="s">
        <v>328</v>
      </c>
    </row>
    <row r="50" spans="2:6" ht="15.75" thickBot="1" x14ac:dyDescent="0.3">
      <c r="B50" s="195">
        <v>18</v>
      </c>
      <c r="C50" s="195" t="s">
        <v>329</v>
      </c>
      <c r="D50" s="195">
        <v>252</v>
      </c>
      <c r="E50" s="195" t="s">
        <v>327</v>
      </c>
      <c r="F50" s="195" t="s">
        <v>330</v>
      </c>
    </row>
    <row r="51" spans="2:6" ht="15.75" thickBot="1" x14ac:dyDescent="0.3">
      <c r="B51" s="195">
        <v>19</v>
      </c>
      <c r="C51" s="195" t="s">
        <v>331</v>
      </c>
      <c r="D51" s="195">
        <v>384</v>
      </c>
      <c r="E51" s="195" t="s">
        <v>217</v>
      </c>
      <c r="F51" s="195" t="s">
        <v>332</v>
      </c>
    </row>
    <row r="52" spans="2:6" ht="15.75" thickBot="1" x14ac:dyDescent="0.3">
      <c r="B52" s="195">
        <v>20</v>
      </c>
      <c r="C52" s="195" t="s">
        <v>333</v>
      </c>
      <c r="D52" s="195">
        <v>384</v>
      </c>
      <c r="E52" s="195" t="s">
        <v>217</v>
      </c>
      <c r="F52" s="195" t="s">
        <v>334</v>
      </c>
    </row>
    <row r="53" spans="2:6" ht="15.75" thickBot="1" x14ac:dyDescent="0.3">
      <c r="B53" s="195">
        <v>21</v>
      </c>
      <c r="C53" s="195" t="s">
        <v>335</v>
      </c>
      <c r="D53" s="195">
        <v>384</v>
      </c>
      <c r="E53" s="195" t="s">
        <v>217</v>
      </c>
      <c r="F53" s="195" t="s">
        <v>336</v>
      </c>
    </row>
    <row r="54" spans="2:6" ht="15.75" thickBot="1" x14ac:dyDescent="0.3">
      <c r="B54" s="195">
        <v>22</v>
      </c>
      <c r="C54" s="195" t="s">
        <v>337</v>
      </c>
      <c r="D54" s="195">
        <v>384</v>
      </c>
      <c r="E54" s="195" t="s">
        <v>338</v>
      </c>
      <c r="F54" s="195" t="s">
        <v>339</v>
      </c>
    </row>
    <row r="55" spans="2:6" ht="15.75" thickBot="1" x14ac:dyDescent="0.3">
      <c r="B55" s="195">
        <v>23</v>
      </c>
      <c r="C55" s="195" t="s">
        <v>340</v>
      </c>
      <c r="D55" s="195">
        <v>384</v>
      </c>
      <c r="E55" s="195" t="s">
        <v>338</v>
      </c>
      <c r="F55" s="195" t="s">
        <v>341</v>
      </c>
    </row>
    <row r="56" spans="2:6" ht="15.75" thickBot="1" x14ac:dyDescent="0.3">
      <c r="B56" s="195">
        <v>24</v>
      </c>
      <c r="C56" s="195" t="s">
        <v>198</v>
      </c>
      <c r="D56" s="195">
        <v>306</v>
      </c>
      <c r="E56" s="195" t="s">
        <v>338</v>
      </c>
      <c r="F56" s="195" t="s">
        <v>312</v>
      </c>
    </row>
    <row r="57" spans="2:6" ht="15.75" thickBot="1" x14ac:dyDescent="0.3">
      <c r="B57" s="195">
        <v>25</v>
      </c>
      <c r="C57" s="195" t="s">
        <v>335</v>
      </c>
      <c r="D57" s="195">
        <v>384</v>
      </c>
      <c r="E57" s="195" t="s">
        <v>338</v>
      </c>
      <c r="F57" s="195" t="s">
        <v>342</v>
      </c>
    </row>
    <row r="58" spans="2:6" ht="15.75" thickBot="1" x14ac:dyDescent="0.3">
      <c r="B58" s="195">
        <v>26</v>
      </c>
      <c r="C58" s="195" t="s">
        <v>200</v>
      </c>
      <c r="D58" s="195">
        <v>384</v>
      </c>
      <c r="E58" s="195" t="s">
        <v>338</v>
      </c>
      <c r="F58" s="195" t="s">
        <v>343</v>
      </c>
    </row>
    <row r="59" spans="2:6" ht="15.75" thickBot="1" x14ac:dyDescent="0.3">
      <c r="B59" s="195">
        <v>27</v>
      </c>
      <c r="C59" s="195" t="s">
        <v>344</v>
      </c>
      <c r="D59" s="195">
        <v>117</v>
      </c>
      <c r="E59" s="195" t="s">
        <v>219</v>
      </c>
      <c r="F59" s="195" t="s">
        <v>345</v>
      </c>
    </row>
    <row r="60" spans="2:6" ht="15.75" thickBot="1" x14ac:dyDescent="0.3">
      <c r="B60" s="195">
        <v>28</v>
      </c>
      <c r="C60" s="195" t="s">
        <v>344</v>
      </c>
      <c r="D60" s="195">
        <v>117</v>
      </c>
      <c r="E60" s="195" t="s">
        <v>219</v>
      </c>
      <c r="F60" s="195" t="s">
        <v>318</v>
      </c>
    </row>
    <row r="61" spans="2:6" ht="15.75" thickBot="1" x14ac:dyDescent="0.3">
      <c r="B61" s="195">
        <v>29</v>
      </c>
      <c r="C61" s="195" t="s">
        <v>346</v>
      </c>
      <c r="D61" s="195">
        <v>156</v>
      </c>
      <c r="E61" s="195" t="s">
        <v>347</v>
      </c>
      <c r="F61" s="195" t="s">
        <v>348</v>
      </c>
    </row>
    <row r="62" spans="2:6" ht="15.75" thickBot="1" x14ac:dyDescent="0.3">
      <c r="B62" s="195">
        <v>30</v>
      </c>
      <c r="C62" s="195" t="s">
        <v>346</v>
      </c>
      <c r="D62" s="195">
        <v>156</v>
      </c>
      <c r="E62" s="195" t="s">
        <v>347</v>
      </c>
      <c r="F62" s="195" t="s">
        <v>349</v>
      </c>
    </row>
    <row r="63" spans="2:6" ht="15.75" thickBot="1" x14ac:dyDescent="0.3">
      <c r="B63" s="195">
        <v>31</v>
      </c>
      <c r="C63" s="195" t="s">
        <v>346</v>
      </c>
      <c r="D63" s="195">
        <v>156</v>
      </c>
      <c r="E63" s="195" t="s">
        <v>347</v>
      </c>
      <c r="F63" s="195" t="s">
        <v>350</v>
      </c>
    </row>
    <row r="64" spans="2:6" ht="15.75" thickBot="1" x14ac:dyDescent="0.3">
      <c r="B64" s="195">
        <v>32</v>
      </c>
      <c r="C64" s="195" t="s">
        <v>344</v>
      </c>
      <c r="D64" s="195">
        <v>156</v>
      </c>
      <c r="E64" s="195" t="s">
        <v>351</v>
      </c>
      <c r="F64" s="195" t="s">
        <v>352</v>
      </c>
    </row>
    <row r="65" spans="2:6" ht="15.75" thickBot="1" x14ac:dyDescent="0.3">
      <c r="B65" s="195">
        <v>33</v>
      </c>
      <c r="C65" s="195" t="s">
        <v>220</v>
      </c>
      <c r="D65" s="195">
        <v>156</v>
      </c>
      <c r="E65" s="195" t="s">
        <v>351</v>
      </c>
      <c r="F65" s="195" t="s">
        <v>353</v>
      </c>
    </row>
    <row r="66" spans="2:6" ht="15.75" thickBot="1" x14ac:dyDescent="0.3">
      <c r="B66" s="195">
        <v>34</v>
      </c>
      <c r="C66" s="195" t="s">
        <v>319</v>
      </c>
      <c r="D66" s="195">
        <v>117</v>
      </c>
      <c r="E66" s="195" t="s">
        <v>351</v>
      </c>
      <c r="F66" s="195" t="s">
        <v>341</v>
      </c>
    </row>
    <row r="67" spans="2:6" ht="15.75" thickBot="1" x14ac:dyDescent="0.3">
      <c r="B67" s="195">
        <v>35</v>
      </c>
      <c r="C67" s="195" t="s">
        <v>175</v>
      </c>
      <c r="D67" s="195">
        <v>259.2</v>
      </c>
      <c r="E67" s="195" t="s">
        <v>351</v>
      </c>
      <c r="F67" s="195" t="s">
        <v>354</v>
      </c>
    </row>
    <row r="68" spans="2:6" ht="15.75" thickBot="1" x14ac:dyDescent="0.3">
      <c r="B68" s="195">
        <v>36</v>
      </c>
      <c r="C68" s="195" t="s">
        <v>220</v>
      </c>
      <c r="D68" s="195">
        <v>156</v>
      </c>
      <c r="E68" s="195" t="s">
        <v>351</v>
      </c>
      <c r="F68" s="195" t="s">
        <v>355</v>
      </c>
    </row>
    <row r="69" spans="2:6" ht="15.75" thickBot="1" x14ac:dyDescent="0.3">
      <c r="B69" s="195">
        <v>37</v>
      </c>
      <c r="C69" s="195" t="s">
        <v>220</v>
      </c>
      <c r="D69" s="195">
        <v>156</v>
      </c>
      <c r="E69" s="195" t="s">
        <v>351</v>
      </c>
      <c r="F69" s="195" t="s">
        <v>356</v>
      </c>
    </row>
    <row r="70" spans="2:6" ht="15.75" thickBot="1" x14ac:dyDescent="0.3">
      <c r="B70" s="195">
        <v>38</v>
      </c>
      <c r="C70" s="195" t="s">
        <v>344</v>
      </c>
      <c r="D70" s="195">
        <v>156</v>
      </c>
      <c r="E70" s="195" t="s">
        <v>351</v>
      </c>
      <c r="F70" s="195" t="s">
        <v>312</v>
      </c>
    </row>
    <row r="71" spans="2:6" ht="15.75" thickBot="1" x14ac:dyDescent="0.3">
      <c r="B71" s="195">
        <v>39</v>
      </c>
      <c r="C71" s="195" t="s">
        <v>319</v>
      </c>
      <c r="D71" s="195">
        <v>39</v>
      </c>
      <c r="E71" s="195" t="s">
        <v>294</v>
      </c>
      <c r="F71" s="195" t="s">
        <v>320</v>
      </c>
    </row>
    <row r="72" spans="2:6" ht="15.75" thickBot="1" x14ac:dyDescent="0.3">
      <c r="B72" s="195">
        <v>40</v>
      </c>
      <c r="C72" s="195" t="s">
        <v>344</v>
      </c>
      <c r="D72" s="195">
        <v>117</v>
      </c>
      <c r="E72" s="195" t="s">
        <v>294</v>
      </c>
      <c r="F72" s="195" t="s">
        <v>323</v>
      </c>
    </row>
    <row r="73" spans="2:6" ht="15.75" thickBot="1" x14ac:dyDescent="0.3">
      <c r="B73" s="195">
        <v>41</v>
      </c>
      <c r="C73" s="195" t="s">
        <v>220</v>
      </c>
      <c r="D73" s="195">
        <v>117</v>
      </c>
      <c r="E73" s="195" t="s">
        <v>294</v>
      </c>
      <c r="F73" s="195" t="s">
        <v>357</v>
      </c>
    </row>
    <row r="74" spans="2:6" ht="15.75" thickBot="1" x14ac:dyDescent="0.3">
      <c r="B74" s="195">
        <v>42</v>
      </c>
      <c r="C74" s="195" t="s">
        <v>220</v>
      </c>
      <c r="D74" s="195">
        <v>117</v>
      </c>
      <c r="E74" s="195" t="s">
        <v>294</v>
      </c>
      <c r="F74" s="195" t="s">
        <v>358</v>
      </c>
    </row>
    <row r="75" spans="2:6" ht="15.75" thickBot="1" x14ac:dyDescent="0.3">
      <c r="B75" s="195">
        <v>43</v>
      </c>
      <c r="C75" s="195" t="s">
        <v>359</v>
      </c>
      <c r="D75" s="195">
        <v>395.6</v>
      </c>
      <c r="E75" s="195" t="s">
        <v>294</v>
      </c>
      <c r="F75" s="195" t="s">
        <v>360</v>
      </c>
    </row>
    <row r="76" spans="2:6" ht="15.75" thickBot="1" x14ac:dyDescent="0.3">
      <c r="B76" s="195">
        <v>44</v>
      </c>
      <c r="C76" s="195" t="s">
        <v>319</v>
      </c>
      <c r="D76" s="195">
        <v>39</v>
      </c>
      <c r="E76" s="195" t="s">
        <v>294</v>
      </c>
      <c r="F76" s="195" t="s">
        <v>320</v>
      </c>
    </row>
    <row r="77" spans="2:6" ht="15.75" thickBot="1" x14ac:dyDescent="0.3">
      <c r="B77" s="195">
        <v>45</v>
      </c>
      <c r="C77" s="195" t="s">
        <v>344</v>
      </c>
      <c r="D77" s="195">
        <v>117</v>
      </c>
      <c r="E77" s="195" t="s">
        <v>294</v>
      </c>
      <c r="F77" s="195" t="s">
        <v>361</v>
      </c>
    </row>
    <row r="78" spans="2:6" ht="15.75" thickBot="1" x14ac:dyDescent="0.3">
      <c r="B78" s="195">
        <v>46</v>
      </c>
      <c r="C78" s="195" t="s">
        <v>220</v>
      </c>
      <c r="D78" s="195">
        <v>117</v>
      </c>
      <c r="E78" s="195" t="s">
        <v>158</v>
      </c>
      <c r="F78" s="195" t="s">
        <v>362</v>
      </c>
    </row>
    <row r="79" spans="2:6" ht="15.75" thickBot="1" x14ac:dyDescent="0.3">
      <c r="B79" s="195">
        <v>47</v>
      </c>
      <c r="C79" s="195" t="s">
        <v>344</v>
      </c>
      <c r="D79" s="195">
        <v>117</v>
      </c>
      <c r="E79" s="195" t="s">
        <v>158</v>
      </c>
      <c r="F79" s="195" t="s">
        <v>334</v>
      </c>
    </row>
    <row r="80" spans="2:6" ht="15.75" thickBot="1" x14ac:dyDescent="0.3">
      <c r="B80" s="195">
        <v>48</v>
      </c>
      <c r="C80" s="195" t="s">
        <v>173</v>
      </c>
      <c r="D80" s="195">
        <v>1287</v>
      </c>
      <c r="E80" s="195" t="s">
        <v>158</v>
      </c>
      <c r="F80" s="195" t="s">
        <v>313</v>
      </c>
    </row>
    <row r="81" spans="2:6" ht="15.75" thickBot="1" x14ac:dyDescent="0.3">
      <c r="B81" s="195">
        <v>49</v>
      </c>
      <c r="C81" s="195" t="s">
        <v>220</v>
      </c>
      <c r="D81" s="195">
        <v>117</v>
      </c>
      <c r="E81" s="195" t="s">
        <v>158</v>
      </c>
      <c r="F81" s="195" t="s">
        <v>339</v>
      </c>
    </row>
    <row r="82" spans="2:6" ht="15.75" thickBot="1" x14ac:dyDescent="0.3">
      <c r="B82" s="195">
        <v>50</v>
      </c>
      <c r="C82" s="195" t="s">
        <v>220</v>
      </c>
      <c r="D82" s="195">
        <v>117</v>
      </c>
      <c r="E82" s="195" t="s">
        <v>158</v>
      </c>
      <c r="F82" s="195" t="s">
        <v>341</v>
      </c>
    </row>
    <row r="83" spans="2:6" ht="16.5" thickBot="1" x14ac:dyDescent="0.3">
      <c r="B83" s="254" t="s">
        <v>160</v>
      </c>
      <c r="C83" s="254"/>
      <c r="D83" s="196">
        <v>10903.7</v>
      </c>
      <c r="E83" s="254"/>
      <c r="F83" s="254"/>
    </row>
    <row r="85" spans="2:6" ht="15.75" thickBot="1" x14ac:dyDescent="0.3">
      <c r="B85" s="253" t="s">
        <v>224</v>
      </c>
      <c r="C85" s="253"/>
      <c r="D85" s="253"/>
      <c r="E85" s="253"/>
      <c r="F85" s="253"/>
    </row>
    <row r="86" spans="2:6" ht="15.75" thickBot="1" x14ac:dyDescent="0.3">
      <c r="B86" s="194" t="s">
        <v>147</v>
      </c>
      <c r="C86" s="194" t="s">
        <v>148</v>
      </c>
      <c r="D86" s="194" t="s">
        <v>149</v>
      </c>
      <c r="E86" s="194" t="s">
        <v>150</v>
      </c>
      <c r="F86" s="194" t="s">
        <v>151</v>
      </c>
    </row>
    <row r="87" spans="2:6" ht="15.75" thickBot="1" x14ac:dyDescent="0.3">
      <c r="B87" s="195">
        <v>1</v>
      </c>
      <c r="C87" s="195" t="s">
        <v>237</v>
      </c>
      <c r="D87" s="195">
        <v>234.7</v>
      </c>
      <c r="E87" s="195" t="s">
        <v>308</v>
      </c>
      <c r="F87" s="195" t="s">
        <v>309</v>
      </c>
    </row>
    <row r="88" spans="2:6" ht="15.75" thickBot="1" x14ac:dyDescent="0.3">
      <c r="B88" s="195">
        <v>2</v>
      </c>
      <c r="C88" s="195" t="s">
        <v>234</v>
      </c>
      <c r="D88" s="195">
        <v>435</v>
      </c>
      <c r="E88" s="195" t="s">
        <v>193</v>
      </c>
      <c r="F88" s="195" t="s">
        <v>312</v>
      </c>
    </row>
    <row r="89" spans="2:6" ht="15.75" thickBot="1" x14ac:dyDescent="0.3">
      <c r="B89" s="195">
        <v>3</v>
      </c>
      <c r="C89" s="195" t="s">
        <v>227</v>
      </c>
      <c r="D89" s="195">
        <v>140</v>
      </c>
      <c r="E89" s="195" t="s">
        <v>193</v>
      </c>
      <c r="F89" s="195" t="s">
        <v>311</v>
      </c>
    </row>
    <row r="90" spans="2:6" ht="15.75" thickBot="1" x14ac:dyDescent="0.3">
      <c r="B90" s="195">
        <v>4</v>
      </c>
      <c r="C90" s="195" t="s">
        <v>234</v>
      </c>
      <c r="D90" s="195">
        <v>467.53</v>
      </c>
      <c r="E90" s="195" t="s">
        <v>327</v>
      </c>
      <c r="F90" s="195" t="s">
        <v>328</v>
      </c>
    </row>
    <row r="91" spans="2:6" ht="15.75" thickBot="1" x14ac:dyDescent="0.3">
      <c r="B91" s="195">
        <v>5</v>
      </c>
      <c r="C91" s="195" t="s">
        <v>234</v>
      </c>
      <c r="D91" s="195">
        <v>467.53</v>
      </c>
      <c r="E91" s="195" t="s">
        <v>327</v>
      </c>
      <c r="F91" s="195" t="s">
        <v>330</v>
      </c>
    </row>
    <row r="92" spans="2:6" ht="15.75" thickBot="1" x14ac:dyDescent="0.3">
      <c r="B92" s="195">
        <v>6</v>
      </c>
      <c r="C92" s="195" t="s">
        <v>363</v>
      </c>
      <c r="D92" s="195">
        <v>504.09</v>
      </c>
      <c r="E92" s="195" t="s">
        <v>294</v>
      </c>
      <c r="F92" s="195" t="s">
        <v>360</v>
      </c>
    </row>
    <row r="93" spans="2:6" ht="15.75" thickBot="1" x14ac:dyDescent="0.3">
      <c r="B93" s="195">
        <v>7</v>
      </c>
      <c r="C93" s="195" t="s">
        <v>227</v>
      </c>
      <c r="D93" s="195">
        <v>545.6</v>
      </c>
      <c r="E93" s="195" t="s">
        <v>294</v>
      </c>
      <c r="F93" s="195" t="s">
        <v>354</v>
      </c>
    </row>
    <row r="94" spans="2:6" ht="15.75" thickBot="1" x14ac:dyDescent="0.3">
      <c r="B94" s="195">
        <v>8</v>
      </c>
      <c r="C94" s="195" t="s">
        <v>227</v>
      </c>
      <c r="D94" s="195">
        <v>246.4</v>
      </c>
      <c r="E94" s="195" t="s">
        <v>158</v>
      </c>
      <c r="F94" s="195" t="s">
        <v>354</v>
      </c>
    </row>
    <row r="95" spans="2:6" ht="16.5" thickBot="1" x14ac:dyDescent="0.3">
      <c r="B95" s="254" t="s">
        <v>160</v>
      </c>
      <c r="C95" s="254"/>
      <c r="D95" s="196">
        <v>3040.85</v>
      </c>
      <c r="E95" s="254"/>
      <c r="F95" s="254"/>
    </row>
    <row r="97" spans="2:6" ht="15.75" thickBot="1" x14ac:dyDescent="0.3">
      <c r="B97" s="253" t="s">
        <v>243</v>
      </c>
      <c r="C97" s="253"/>
      <c r="D97" s="253"/>
      <c r="E97" s="253"/>
      <c r="F97" s="253"/>
    </row>
    <row r="98" spans="2:6" ht="15.75" thickBot="1" x14ac:dyDescent="0.3">
      <c r="B98" s="194" t="s">
        <v>147</v>
      </c>
      <c r="C98" s="194" t="s">
        <v>148</v>
      </c>
      <c r="D98" s="194" t="s">
        <v>149</v>
      </c>
      <c r="E98" s="194" t="s">
        <v>150</v>
      </c>
      <c r="F98" s="194" t="s">
        <v>151</v>
      </c>
    </row>
    <row r="99" spans="2:6" ht="15.75" thickBot="1" x14ac:dyDescent="0.3">
      <c r="B99" s="195">
        <v>1</v>
      </c>
      <c r="C99" s="195" t="s">
        <v>364</v>
      </c>
      <c r="D99" s="195">
        <v>194.02</v>
      </c>
      <c r="E99" s="195" t="s">
        <v>196</v>
      </c>
      <c r="F99" s="195" t="s">
        <v>311</v>
      </c>
    </row>
    <row r="100" spans="2:6" ht="15.75" thickBot="1" x14ac:dyDescent="0.3">
      <c r="B100" s="195">
        <v>2</v>
      </c>
      <c r="C100" s="195" t="s">
        <v>365</v>
      </c>
      <c r="D100" s="195">
        <v>20</v>
      </c>
      <c r="E100" s="195" t="s">
        <v>196</v>
      </c>
      <c r="F100" s="195" t="s">
        <v>315</v>
      </c>
    </row>
    <row r="101" spans="2:6" ht="15.75" thickBot="1" x14ac:dyDescent="0.3">
      <c r="B101" s="195">
        <v>3</v>
      </c>
      <c r="C101" s="195" t="s">
        <v>366</v>
      </c>
      <c r="D101" s="195">
        <v>10</v>
      </c>
      <c r="E101" s="195" t="s">
        <v>317</v>
      </c>
      <c r="F101" s="195" t="s">
        <v>318</v>
      </c>
    </row>
    <row r="102" spans="2:6" ht="15.75" thickBot="1" x14ac:dyDescent="0.3">
      <c r="B102" s="195">
        <v>4</v>
      </c>
      <c r="C102" s="195" t="s">
        <v>367</v>
      </c>
      <c r="D102" s="195">
        <v>10</v>
      </c>
      <c r="E102" s="195" t="s">
        <v>209</v>
      </c>
      <c r="F102" s="195" t="s">
        <v>320</v>
      </c>
    </row>
    <row r="103" spans="2:6" ht="15.75" thickBot="1" x14ac:dyDescent="0.3">
      <c r="B103" s="195">
        <v>5</v>
      </c>
      <c r="C103" s="195" t="s">
        <v>368</v>
      </c>
      <c r="D103" s="195">
        <v>40.11</v>
      </c>
      <c r="E103" s="195" t="s">
        <v>212</v>
      </c>
      <c r="F103" s="195" t="s">
        <v>369</v>
      </c>
    </row>
    <row r="104" spans="2:6" ht="15.75" thickBot="1" x14ac:dyDescent="0.3">
      <c r="B104" s="195">
        <v>6</v>
      </c>
      <c r="C104" s="195" t="s">
        <v>370</v>
      </c>
      <c r="D104" s="195">
        <v>10</v>
      </c>
      <c r="E104" s="195" t="s">
        <v>156</v>
      </c>
      <c r="F104" s="195" t="s">
        <v>320</v>
      </c>
    </row>
    <row r="105" spans="2:6" ht="15.75" thickBot="1" x14ac:dyDescent="0.3">
      <c r="B105" s="195">
        <v>7</v>
      </c>
      <c r="C105" s="195" t="s">
        <v>371</v>
      </c>
      <c r="D105" s="195">
        <v>50</v>
      </c>
      <c r="E105" s="195" t="s">
        <v>219</v>
      </c>
      <c r="F105" s="195" t="s">
        <v>318</v>
      </c>
    </row>
    <row r="106" spans="2:6" ht="15.75" thickBot="1" x14ac:dyDescent="0.3">
      <c r="B106" s="195">
        <v>8</v>
      </c>
      <c r="C106" s="195" t="s">
        <v>372</v>
      </c>
      <c r="D106" s="195">
        <v>33</v>
      </c>
      <c r="E106" s="195" t="s">
        <v>294</v>
      </c>
      <c r="F106" s="195" t="s">
        <v>360</v>
      </c>
    </row>
    <row r="107" spans="2:6" ht="15.75" thickBot="1" x14ac:dyDescent="0.3">
      <c r="B107" s="195">
        <v>9</v>
      </c>
      <c r="C107" s="195" t="s">
        <v>366</v>
      </c>
      <c r="D107" s="195">
        <v>10</v>
      </c>
      <c r="E107" s="195" t="s">
        <v>294</v>
      </c>
      <c r="F107" s="195" t="s">
        <v>318</v>
      </c>
    </row>
    <row r="108" spans="2:6" ht="15.75" thickBot="1" x14ac:dyDescent="0.3">
      <c r="B108" s="195">
        <v>10</v>
      </c>
      <c r="C108" s="195" t="s">
        <v>366</v>
      </c>
      <c r="D108" s="195">
        <v>10</v>
      </c>
      <c r="E108" s="195" t="s">
        <v>294</v>
      </c>
      <c r="F108" s="195" t="s">
        <v>357</v>
      </c>
    </row>
    <row r="109" spans="2:6" ht="15.75" thickBot="1" x14ac:dyDescent="0.3">
      <c r="B109" s="195">
        <v>11</v>
      </c>
      <c r="C109" s="195" t="s">
        <v>373</v>
      </c>
      <c r="D109" s="195">
        <v>2.0099999999999998</v>
      </c>
      <c r="E109" s="195" t="s">
        <v>294</v>
      </c>
      <c r="F109" s="195" t="s">
        <v>320</v>
      </c>
    </row>
    <row r="110" spans="2:6" ht="15.75" thickBot="1" x14ac:dyDescent="0.3">
      <c r="B110" s="195">
        <v>12</v>
      </c>
      <c r="C110" s="195" t="s">
        <v>366</v>
      </c>
      <c r="D110" s="195">
        <v>10</v>
      </c>
      <c r="E110" s="195" t="s">
        <v>294</v>
      </c>
      <c r="F110" s="195" t="s">
        <v>323</v>
      </c>
    </row>
    <row r="111" spans="2:6" ht="16.5" thickBot="1" x14ac:dyDescent="0.3">
      <c r="B111" s="254" t="s">
        <v>160</v>
      </c>
      <c r="C111" s="254"/>
      <c r="D111" s="196">
        <v>399.14</v>
      </c>
      <c r="E111" s="254"/>
      <c r="F111" s="254"/>
    </row>
    <row r="113" spans="2:6" ht="15.75" thickBot="1" x14ac:dyDescent="0.3">
      <c r="B113" s="253" t="s">
        <v>374</v>
      </c>
      <c r="C113" s="253"/>
      <c r="D113" s="253"/>
      <c r="E113" s="253"/>
      <c r="F113" s="253"/>
    </row>
    <row r="114" spans="2:6" ht="15.75" thickBot="1" x14ac:dyDescent="0.3">
      <c r="B114" s="194" t="s">
        <v>147</v>
      </c>
      <c r="C114" s="194" t="s">
        <v>148</v>
      </c>
      <c r="D114" s="194" t="s">
        <v>149</v>
      </c>
      <c r="E114" s="194" t="s">
        <v>150</v>
      </c>
      <c r="F114" s="194" t="s">
        <v>151</v>
      </c>
    </row>
    <row r="115" spans="2:6" ht="15.75" thickBot="1" x14ac:dyDescent="0.3">
      <c r="B115" s="195">
        <v>1</v>
      </c>
      <c r="C115" s="195" t="s">
        <v>375</v>
      </c>
      <c r="D115" s="195">
        <v>5810.89</v>
      </c>
      <c r="E115" s="195" t="s">
        <v>279</v>
      </c>
      <c r="F115" s="195" t="s">
        <v>376</v>
      </c>
    </row>
    <row r="116" spans="2:6" ht="15.75" thickBot="1" x14ac:dyDescent="0.3">
      <c r="B116" s="195">
        <v>2</v>
      </c>
      <c r="C116" s="195" t="s">
        <v>375</v>
      </c>
      <c r="D116" s="195">
        <v>185.39</v>
      </c>
      <c r="E116" s="195" t="s">
        <v>238</v>
      </c>
      <c r="F116" s="195" t="s">
        <v>376</v>
      </c>
    </row>
    <row r="117" spans="2:6" ht="15.75" thickBot="1" x14ac:dyDescent="0.3">
      <c r="B117" s="195">
        <v>3</v>
      </c>
      <c r="C117" s="195" t="s">
        <v>375</v>
      </c>
      <c r="D117" s="195">
        <v>6336.58</v>
      </c>
      <c r="E117" s="195" t="s">
        <v>271</v>
      </c>
      <c r="F117" s="195" t="s">
        <v>376</v>
      </c>
    </row>
    <row r="118" spans="2:6" ht="15.75" thickBot="1" x14ac:dyDescent="0.3">
      <c r="B118" s="195">
        <v>4</v>
      </c>
      <c r="C118" s="195" t="s">
        <v>375</v>
      </c>
      <c r="D118" s="195">
        <v>5742.85</v>
      </c>
      <c r="E118" s="195" t="s">
        <v>327</v>
      </c>
      <c r="F118" s="195" t="s">
        <v>376</v>
      </c>
    </row>
    <row r="119" spans="2:6" ht="16.5" thickBot="1" x14ac:dyDescent="0.3">
      <c r="B119" s="254" t="s">
        <v>160</v>
      </c>
      <c r="C119" s="254"/>
      <c r="D119" s="196">
        <v>18075.71</v>
      </c>
      <c r="E119" s="254"/>
      <c r="F119" s="254"/>
    </row>
    <row r="121" spans="2:6" ht="15.75" thickBot="1" x14ac:dyDescent="0.3">
      <c r="B121" s="253" t="s">
        <v>377</v>
      </c>
      <c r="C121" s="253"/>
      <c r="D121" s="253"/>
      <c r="E121" s="253"/>
      <c r="F121" s="253"/>
    </row>
    <row r="122" spans="2:6" ht="15.75" thickBot="1" x14ac:dyDescent="0.3">
      <c r="B122" s="194" t="s">
        <v>147</v>
      </c>
      <c r="C122" s="194" t="s">
        <v>148</v>
      </c>
      <c r="D122" s="194" t="s">
        <v>149</v>
      </c>
      <c r="E122" s="194" t="s">
        <v>150</v>
      </c>
      <c r="F122" s="194" t="s">
        <v>151</v>
      </c>
    </row>
    <row r="123" spans="2:6" ht="15.75" thickBot="1" x14ac:dyDescent="0.3">
      <c r="B123" s="195">
        <v>1</v>
      </c>
      <c r="C123" s="195" t="s">
        <v>378</v>
      </c>
      <c r="D123" s="195">
        <v>421.2</v>
      </c>
      <c r="E123" s="195" t="s">
        <v>252</v>
      </c>
      <c r="F123" s="195" t="s">
        <v>379</v>
      </c>
    </row>
    <row r="124" spans="2:6" ht="15.75" thickBot="1" x14ac:dyDescent="0.3">
      <c r="B124" s="195">
        <v>2</v>
      </c>
      <c r="C124" s="195" t="s">
        <v>380</v>
      </c>
      <c r="D124" s="195">
        <v>434.16</v>
      </c>
      <c r="E124" s="195" t="s">
        <v>271</v>
      </c>
      <c r="F124" s="195" t="s">
        <v>379</v>
      </c>
    </row>
    <row r="125" spans="2:6" ht="15.75" thickBot="1" x14ac:dyDescent="0.3">
      <c r="B125" s="195">
        <v>3</v>
      </c>
      <c r="C125" s="195" t="s">
        <v>381</v>
      </c>
      <c r="D125" s="195">
        <v>368.5</v>
      </c>
      <c r="E125" s="195" t="s">
        <v>382</v>
      </c>
      <c r="F125" s="195" t="s">
        <v>379</v>
      </c>
    </row>
    <row r="126" spans="2:6" ht="16.5" thickBot="1" x14ac:dyDescent="0.3">
      <c r="B126" s="254" t="s">
        <v>160</v>
      </c>
      <c r="C126" s="254"/>
      <c r="D126" s="196">
        <v>1223.8599999999999</v>
      </c>
      <c r="E126" s="254"/>
      <c r="F126" s="254"/>
    </row>
    <row r="128" spans="2:6" ht="15.75" thickBot="1" x14ac:dyDescent="0.3">
      <c r="B128" s="253" t="s">
        <v>383</v>
      </c>
      <c r="C128" s="253"/>
      <c r="D128" s="253"/>
      <c r="E128" s="253"/>
      <c r="F128" s="253"/>
    </row>
    <row r="129" spans="2:6" ht="15.75" thickBot="1" x14ac:dyDescent="0.3">
      <c r="B129" s="194" t="s">
        <v>147</v>
      </c>
      <c r="C129" s="194" t="s">
        <v>148</v>
      </c>
      <c r="D129" s="194" t="s">
        <v>149</v>
      </c>
      <c r="E129" s="194" t="s">
        <v>150</v>
      </c>
      <c r="F129" s="194" t="s">
        <v>151</v>
      </c>
    </row>
    <row r="130" spans="2:6" ht="15.75" thickBot="1" x14ac:dyDescent="0.3">
      <c r="B130" s="195">
        <v>1</v>
      </c>
      <c r="C130" s="195" t="s">
        <v>384</v>
      </c>
      <c r="D130" s="195">
        <v>285.77</v>
      </c>
      <c r="E130" s="195" t="s">
        <v>252</v>
      </c>
      <c r="F130" s="195" t="s">
        <v>385</v>
      </c>
    </row>
    <row r="131" spans="2:6" ht="15.75" thickBot="1" x14ac:dyDescent="0.3">
      <c r="B131" s="195">
        <v>2</v>
      </c>
      <c r="C131" s="195" t="s">
        <v>384</v>
      </c>
      <c r="D131" s="195">
        <v>163.30000000000001</v>
      </c>
      <c r="E131" s="195" t="s">
        <v>271</v>
      </c>
      <c r="F131" s="195" t="s">
        <v>385</v>
      </c>
    </row>
    <row r="132" spans="2:6" ht="15.75" thickBot="1" x14ac:dyDescent="0.3">
      <c r="B132" s="195">
        <v>3</v>
      </c>
      <c r="C132" s="195" t="s">
        <v>384</v>
      </c>
      <c r="D132" s="195">
        <v>204.12</v>
      </c>
      <c r="E132" s="195" t="s">
        <v>327</v>
      </c>
      <c r="F132" s="195" t="s">
        <v>385</v>
      </c>
    </row>
    <row r="133" spans="2:6" ht="16.5" thickBot="1" x14ac:dyDescent="0.3">
      <c r="B133" s="254" t="s">
        <v>160</v>
      </c>
      <c r="C133" s="254"/>
      <c r="D133" s="196">
        <v>653.19000000000005</v>
      </c>
      <c r="E133" s="254"/>
      <c r="F133" s="254"/>
    </row>
    <row r="135" spans="2:6" ht="15.75" thickBot="1" x14ac:dyDescent="0.3">
      <c r="B135" s="253" t="s">
        <v>386</v>
      </c>
      <c r="C135" s="253"/>
      <c r="D135" s="253"/>
      <c r="E135" s="253"/>
      <c r="F135" s="253"/>
    </row>
    <row r="136" spans="2:6" ht="15.75" thickBot="1" x14ac:dyDescent="0.3">
      <c r="B136" s="194" t="s">
        <v>147</v>
      </c>
      <c r="C136" s="194" t="s">
        <v>148</v>
      </c>
      <c r="D136" s="194" t="s">
        <v>149</v>
      </c>
      <c r="E136" s="194" t="s">
        <v>150</v>
      </c>
      <c r="F136" s="194" t="s">
        <v>151</v>
      </c>
    </row>
    <row r="137" spans="2:6" ht="15.75" thickBot="1" x14ac:dyDescent="0.3">
      <c r="B137" s="195">
        <v>1</v>
      </c>
      <c r="C137" s="195" t="s">
        <v>387</v>
      </c>
      <c r="D137" s="195">
        <v>1957.82</v>
      </c>
      <c r="E137" s="195" t="s">
        <v>252</v>
      </c>
      <c r="F137" s="195" t="s">
        <v>253</v>
      </c>
    </row>
    <row r="138" spans="2:6" ht="15.75" thickBot="1" x14ac:dyDescent="0.3">
      <c r="B138" s="195">
        <v>2</v>
      </c>
      <c r="C138" s="195" t="s">
        <v>387</v>
      </c>
      <c r="D138" s="195">
        <v>1894.23</v>
      </c>
      <c r="E138" s="195" t="s">
        <v>255</v>
      </c>
      <c r="F138" s="195" t="s">
        <v>253</v>
      </c>
    </row>
    <row r="139" spans="2:6" ht="15.75" thickBot="1" x14ac:dyDescent="0.3">
      <c r="B139" s="195">
        <v>3</v>
      </c>
      <c r="C139" s="195" t="s">
        <v>387</v>
      </c>
      <c r="D139" s="195">
        <v>1837.83</v>
      </c>
      <c r="E139" s="195" t="s">
        <v>167</v>
      </c>
      <c r="F139" s="195" t="s">
        <v>253</v>
      </c>
    </row>
    <row r="140" spans="2:6" ht="16.5" thickBot="1" x14ac:dyDescent="0.3">
      <c r="B140" s="254" t="s">
        <v>160</v>
      </c>
      <c r="C140" s="254"/>
      <c r="D140" s="196">
        <v>5689.88</v>
      </c>
      <c r="E140" s="254"/>
      <c r="F140" s="254"/>
    </row>
    <row r="142" spans="2:6" ht="15.75" thickBot="1" x14ac:dyDescent="0.3">
      <c r="B142" s="253" t="s">
        <v>250</v>
      </c>
      <c r="C142" s="253"/>
      <c r="D142" s="253"/>
      <c r="E142" s="253"/>
      <c r="F142" s="253"/>
    </row>
    <row r="143" spans="2:6" ht="15.75" thickBot="1" x14ac:dyDescent="0.3">
      <c r="B143" s="194" t="s">
        <v>147</v>
      </c>
      <c r="C143" s="194" t="s">
        <v>148</v>
      </c>
      <c r="D143" s="194" t="s">
        <v>149</v>
      </c>
      <c r="E143" s="194" t="s">
        <v>150</v>
      </c>
      <c r="F143" s="194" t="s">
        <v>151</v>
      </c>
    </row>
    <row r="144" spans="2:6" ht="15.75" thickBot="1" x14ac:dyDescent="0.3">
      <c r="B144" s="195">
        <v>1</v>
      </c>
      <c r="C144" s="195" t="s">
        <v>254</v>
      </c>
      <c r="D144" s="195">
        <v>1488</v>
      </c>
      <c r="E144" s="195" t="s">
        <v>204</v>
      </c>
      <c r="F144" s="195" t="s">
        <v>253</v>
      </c>
    </row>
    <row r="145" spans="2:6" ht="15.75" thickBot="1" x14ac:dyDescent="0.3">
      <c r="B145" s="195">
        <v>2</v>
      </c>
      <c r="C145" s="195" t="s">
        <v>254</v>
      </c>
      <c r="D145" s="195">
        <v>1472</v>
      </c>
      <c r="E145" s="195" t="s">
        <v>255</v>
      </c>
      <c r="F145" s="195" t="s">
        <v>253</v>
      </c>
    </row>
    <row r="146" spans="2:6" ht="15.75" thickBot="1" x14ac:dyDescent="0.3">
      <c r="B146" s="195">
        <v>3</v>
      </c>
      <c r="C146" s="195" t="s">
        <v>254</v>
      </c>
      <c r="D146" s="195">
        <v>1472</v>
      </c>
      <c r="E146" s="195" t="s">
        <v>167</v>
      </c>
      <c r="F146" s="195" t="s">
        <v>253</v>
      </c>
    </row>
    <row r="147" spans="2:6" ht="16.5" thickBot="1" x14ac:dyDescent="0.3">
      <c r="B147" s="254" t="s">
        <v>160</v>
      </c>
      <c r="C147" s="254"/>
      <c r="D147" s="196">
        <v>4432</v>
      </c>
      <c r="E147" s="254"/>
      <c r="F147" s="254"/>
    </row>
    <row r="148" spans="2:6" ht="15.75" x14ac:dyDescent="0.25">
      <c r="B148" s="197"/>
      <c r="C148" s="197"/>
      <c r="D148" s="197"/>
      <c r="E148" s="197"/>
      <c r="F148" s="197"/>
    </row>
    <row r="150" spans="2:6" ht="15.75" thickBot="1" x14ac:dyDescent="0.3">
      <c r="B150" s="253" t="s">
        <v>388</v>
      </c>
      <c r="C150" s="253"/>
      <c r="D150" s="253"/>
      <c r="E150" s="253"/>
      <c r="F150" s="253"/>
    </row>
    <row r="151" spans="2:6" ht="15.75" thickBot="1" x14ac:dyDescent="0.3">
      <c r="B151" s="194" t="s">
        <v>147</v>
      </c>
      <c r="C151" s="194" t="s">
        <v>148</v>
      </c>
      <c r="D151" s="194" t="s">
        <v>149</v>
      </c>
      <c r="E151" s="194" t="s">
        <v>150</v>
      </c>
      <c r="F151" s="194" t="s">
        <v>151</v>
      </c>
    </row>
    <row r="152" spans="2:6" ht="15.75" thickBot="1" x14ac:dyDescent="0.3">
      <c r="B152" s="195">
        <v>1</v>
      </c>
      <c r="C152" s="195" t="s">
        <v>389</v>
      </c>
      <c r="D152" s="195">
        <v>1950</v>
      </c>
      <c r="E152" s="195" t="s">
        <v>390</v>
      </c>
      <c r="F152" s="195" t="s">
        <v>391</v>
      </c>
    </row>
    <row r="153" spans="2:6" ht="15.75" thickBot="1" x14ac:dyDescent="0.3">
      <c r="B153" s="195">
        <v>2</v>
      </c>
      <c r="C153" s="195" t="s">
        <v>389</v>
      </c>
      <c r="D153" s="195">
        <v>1950</v>
      </c>
      <c r="E153" s="195" t="s">
        <v>390</v>
      </c>
      <c r="F153" s="195" t="s">
        <v>391</v>
      </c>
    </row>
    <row r="154" spans="2:6" ht="16.5" thickBot="1" x14ac:dyDescent="0.3">
      <c r="B154" s="254" t="s">
        <v>160</v>
      </c>
      <c r="C154" s="254"/>
      <c r="D154" s="196">
        <v>3900</v>
      </c>
      <c r="E154" s="254"/>
      <c r="F154" s="254"/>
    </row>
    <row r="155" spans="2:6" ht="15.75" x14ac:dyDescent="0.25">
      <c r="B155" s="197"/>
      <c r="C155" s="197"/>
      <c r="D155" s="197"/>
      <c r="E155" s="197"/>
      <c r="F155" s="197"/>
    </row>
    <row r="157" spans="2:6" ht="15.75" thickBot="1" x14ac:dyDescent="0.3">
      <c r="B157" s="253" t="s">
        <v>264</v>
      </c>
      <c r="C157" s="253"/>
      <c r="D157" s="253"/>
      <c r="E157" s="253"/>
      <c r="F157" s="253"/>
    </row>
    <row r="158" spans="2:6" ht="15.75" thickBot="1" x14ac:dyDescent="0.3">
      <c r="B158" s="194" t="s">
        <v>147</v>
      </c>
      <c r="C158" s="194" t="s">
        <v>148</v>
      </c>
      <c r="D158" s="194" t="s">
        <v>149</v>
      </c>
      <c r="E158" s="194" t="s">
        <v>150</v>
      </c>
      <c r="F158" s="194" t="s">
        <v>151</v>
      </c>
    </row>
    <row r="159" spans="2:6" ht="15.75" thickBot="1" x14ac:dyDescent="0.3">
      <c r="B159" s="195">
        <v>1</v>
      </c>
      <c r="C159" s="195" t="s">
        <v>392</v>
      </c>
      <c r="D159" s="195">
        <v>360</v>
      </c>
      <c r="E159" s="195" t="s">
        <v>165</v>
      </c>
      <c r="F159" s="195" t="s">
        <v>266</v>
      </c>
    </row>
    <row r="160" spans="2:6" ht="15.75" thickBot="1" x14ac:dyDescent="0.3">
      <c r="B160" s="195">
        <v>2</v>
      </c>
      <c r="C160" s="195" t="s">
        <v>393</v>
      </c>
      <c r="D160" s="195">
        <v>290</v>
      </c>
      <c r="E160" s="195" t="s">
        <v>193</v>
      </c>
      <c r="F160" s="195" t="s">
        <v>394</v>
      </c>
    </row>
    <row r="161" spans="2:6" ht="15.75" thickBot="1" x14ac:dyDescent="0.3">
      <c r="B161" s="195">
        <v>3</v>
      </c>
      <c r="C161" s="195" t="s">
        <v>395</v>
      </c>
      <c r="D161" s="195">
        <v>103.16</v>
      </c>
      <c r="E161" s="195" t="s">
        <v>193</v>
      </c>
      <c r="F161" s="195" t="s">
        <v>396</v>
      </c>
    </row>
    <row r="162" spans="2:6" ht="15.75" thickBot="1" x14ac:dyDescent="0.3">
      <c r="B162" s="195">
        <v>4</v>
      </c>
      <c r="C162" s="195" t="s">
        <v>393</v>
      </c>
      <c r="D162" s="195">
        <v>909.7</v>
      </c>
      <c r="E162" s="195" t="s">
        <v>193</v>
      </c>
      <c r="F162" s="195" t="s">
        <v>394</v>
      </c>
    </row>
    <row r="163" spans="2:6" ht="15.75" thickBot="1" x14ac:dyDescent="0.3">
      <c r="B163" s="195">
        <v>5</v>
      </c>
      <c r="C163" s="195" t="s">
        <v>397</v>
      </c>
      <c r="D163" s="195">
        <v>177</v>
      </c>
      <c r="E163" s="195" t="s">
        <v>193</v>
      </c>
      <c r="F163" s="195" t="s">
        <v>398</v>
      </c>
    </row>
    <row r="164" spans="2:6" ht="15.75" thickBot="1" x14ac:dyDescent="0.3">
      <c r="B164" s="195">
        <v>6</v>
      </c>
      <c r="C164" s="195" t="s">
        <v>399</v>
      </c>
      <c r="D164" s="195">
        <v>433.44</v>
      </c>
      <c r="E164" s="195" t="s">
        <v>196</v>
      </c>
      <c r="F164" s="195" t="s">
        <v>400</v>
      </c>
    </row>
    <row r="165" spans="2:6" ht="15.75" thickBot="1" x14ac:dyDescent="0.3">
      <c r="B165" s="195">
        <v>7</v>
      </c>
      <c r="C165" s="195" t="s">
        <v>401</v>
      </c>
      <c r="D165" s="195">
        <v>250</v>
      </c>
      <c r="E165" s="195" t="s">
        <v>204</v>
      </c>
      <c r="F165" s="195" t="s">
        <v>402</v>
      </c>
    </row>
    <row r="166" spans="2:6" ht="15.75" thickBot="1" x14ac:dyDescent="0.3">
      <c r="B166" s="195">
        <v>8</v>
      </c>
      <c r="C166" s="195" t="s">
        <v>403</v>
      </c>
      <c r="D166" s="195">
        <v>225.56</v>
      </c>
      <c r="E166" s="195" t="s">
        <v>390</v>
      </c>
      <c r="F166" s="195" t="s">
        <v>400</v>
      </c>
    </row>
    <row r="167" spans="2:6" ht="15.75" thickBot="1" x14ac:dyDescent="0.3">
      <c r="B167" s="195">
        <v>9</v>
      </c>
      <c r="C167" s="195" t="s">
        <v>404</v>
      </c>
      <c r="D167" s="195">
        <v>354</v>
      </c>
      <c r="E167" s="195" t="s">
        <v>390</v>
      </c>
      <c r="F167" s="195" t="s">
        <v>398</v>
      </c>
    </row>
    <row r="168" spans="2:6" ht="15.75" thickBot="1" x14ac:dyDescent="0.3">
      <c r="B168" s="195">
        <v>10</v>
      </c>
      <c r="C168" s="195" t="s">
        <v>401</v>
      </c>
      <c r="D168" s="195">
        <v>600</v>
      </c>
      <c r="E168" s="195" t="s">
        <v>390</v>
      </c>
      <c r="F168" s="195" t="s">
        <v>402</v>
      </c>
    </row>
    <row r="169" spans="2:6" ht="15.75" thickBot="1" x14ac:dyDescent="0.3">
      <c r="B169" s="195">
        <v>11</v>
      </c>
      <c r="C169" s="195" t="s">
        <v>399</v>
      </c>
      <c r="D169" s="195">
        <v>801.19</v>
      </c>
      <c r="E169" s="195" t="s">
        <v>271</v>
      </c>
      <c r="F169" s="195" t="s">
        <v>400</v>
      </c>
    </row>
    <row r="170" spans="2:6" ht="15.75" thickBot="1" x14ac:dyDescent="0.3">
      <c r="B170" s="195">
        <v>12</v>
      </c>
      <c r="C170" s="195" t="s">
        <v>405</v>
      </c>
      <c r="D170" s="195">
        <v>338.47</v>
      </c>
      <c r="E170" s="195" t="s">
        <v>271</v>
      </c>
      <c r="F170" s="195" t="s">
        <v>406</v>
      </c>
    </row>
    <row r="171" spans="2:6" ht="15.75" thickBot="1" x14ac:dyDescent="0.3">
      <c r="B171" s="195">
        <v>13</v>
      </c>
      <c r="C171" s="195" t="s">
        <v>407</v>
      </c>
      <c r="D171" s="195">
        <v>177</v>
      </c>
      <c r="E171" s="195" t="s">
        <v>271</v>
      </c>
      <c r="F171" s="195" t="s">
        <v>398</v>
      </c>
    </row>
    <row r="172" spans="2:6" ht="15.75" thickBot="1" x14ac:dyDescent="0.3">
      <c r="B172" s="195">
        <v>14</v>
      </c>
      <c r="C172" s="195" t="s">
        <v>395</v>
      </c>
      <c r="D172" s="195">
        <v>88.46</v>
      </c>
      <c r="E172" s="195" t="s">
        <v>382</v>
      </c>
      <c r="F172" s="195" t="s">
        <v>396</v>
      </c>
    </row>
    <row r="173" spans="2:6" ht="15.75" thickBot="1" x14ac:dyDescent="0.3">
      <c r="B173" s="195">
        <v>15</v>
      </c>
      <c r="C173" s="195" t="s">
        <v>395</v>
      </c>
      <c r="D173" s="195">
        <v>206.91</v>
      </c>
      <c r="E173" s="195" t="s">
        <v>408</v>
      </c>
      <c r="F173" s="195" t="s">
        <v>396</v>
      </c>
    </row>
    <row r="174" spans="2:6" ht="15.75" thickBot="1" x14ac:dyDescent="0.3">
      <c r="B174" s="195">
        <v>16</v>
      </c>
      <c r="C174" s="195" t="s">
        <v>399</v>
      </c>
      <c r="D174" s="195">
        <v>321.88</v>
      </c>
      <c r="E174" s="195" t="s">
        <v>351</v>
      </c>
      <c r="F174" s="195" t="s">
        <v>400</v>
      </c>
    </row>
    <row r="175" spans="2:6" ht="16.5" thickBot="1" x14ac:dyDescent="0.3">
      <c r="B175" s="254" t="s">
        <v>160</v>
      </c>
      <c r="C175" s="254"/>
      <c r="D175" s="196">
        <v>5636.77</v>
      </c>
      <c r="E175" s="254"/>
      <c r="F175" s="254"/>
    </row>
    <row r="177" spans="2:6" ht="15.75" thickBot="1" x14ac:dyDescent="0.3">
      <c r="B177" s="253" t="s">
        <v>409</v>
      </c>
      <c r="C177" s="253"/>
      <c r="D177" s="253"/>
      <c r="E177" s="253"/>
      <c r="F177" s="253"/>
    </row>
    <row r="178" spans="2:6" ht="15.75" thickBot="1" x14ac:dyDescent="0.3">
      <c r="B178" s="194" t="s">
        <v>147</v>
      </c>
      <c r="C178" s="194" t="s">
        <v>148</v>
      </c>
      <c r="D178" s="194" t="s">
        <v>149</v>
      </c>
      <c r="E178" s="194" t="s">
        <v>150</v>
      </c>
      <c r="F178" s="194" t="s">
        <v>151</v>
      </c>
    </row>
    <row r="179" spans="2:6" ht="15.75" thickBot="1" x14ac:dyDescent="0.3">
      <c r="B179" s="195">
        <v>1</v>
      </c>
      <c r="C179" s="195" t="s">
        <v>410</v>
      </c>
      <c r="D179" s="195">
        <v>927.3</v>
      </c>
      <c r="E179" s="195" t="s">
        <v>411</v>
      </c>
      <c r="F179" s="195" t="s">
        <v>412</v>
      </c>
    </row>
    <row r="180" spans="2:6" ht="16.5" thickBot="1" x14ac:dyDescent="0.3">
      <c r="B180" s="254" t="s">
        <v>160</v>
      </c>
      <c r="C180" s="254"/>
      <c r="D180" s="196">
        <v>927.3</v>
      </c>
      <c r="E180" s="254"/>
      <c r="F180" s="254"/>
    </row>
    <row r="182" spans="2:6" ht="15.75" thickBot="1" x14ac:dyDescent="0.3">
      <c r="B182" s="253" t="s">
        <v>413</v>
      </c>
      <c r="C182" s="253"/>
      <c r="D182" s="253"/>
      <c r="E182" s="253"/>
      <c r="F182" s="253"/>
    </row>
    <row r="183" spans="2:6" ht="15.75" thickBot="1" x14ac:dyDescent="0.3">
      <c r="B183" s="194" t="s">
        <v>147</v>
      </c>
      <c r="C183" s="194" t="s">
        <v>148</v>
      </c>
      <c r="D183" s="194" t="s">
        <v>149</v>
      </c>
      <c r="E183" s="194" t="s">
        <v>150</v>
      </c>
      <c r="F183" s="194" t="s">
        <v>151</v>
      </c>
    </row>
    <row r="184" spans="2:6" ht="15.75" thickBot="1" x14ac:dyDescent="0.3">
      <c r="B184" s="195">
        <v>1</v>
      </c>
      <c r="C184" s="195" t="s">
        <v>414</v>
      </c>
      <c r="D184" s="195">
        <v>3960.5</v>
      </c>
      <c r="E184" s="195" t="s">
        <v>163</v>
      </c>
      <c r="F184" s="195" t="s">
        <v>415</v>
      </c>
    </row>
    <row r="185" spans="2:6" ht="15.75" thickBot="1" x14ac:dyDescent="0.3">
      <c r="B185" s="195">
        <v>2</v>
      </c>
      <c r="C185" s="195" t="s">
        <v>416</v>
      </c>
      <c r="D185" s="195">
        <v>75</v>
      </c>
      <c r="E185" s="195" t="s">
        <v>193</v>
      </c>
      <c r="F185" s="195" t="s">
        <v>415</v>
      </c>
    </row>
    <row r="186" spans="2:6" ht="15.75" thickBot="1" x14ac:dyDescent="0.3">
      <c r="B186" s="195">
        <v>3</v>
      </c>
      <c r="C186" s="195" t="s">
        <v>416</v>
      </c>
      <c r="D186" s="195">
        <v>100</v>
      </c>
      <c r="E186" s="195" t="s">
        <v>196</v>
      </c>
      <c r="F186" s="195" t="s">
        <v>415</v>
      </c>
    </row>
    <row r="187" spans="2:6" ht="15.75" thickBot="1" x14ac:dyDescent="0.3">
      <c r="B187" s="195">
        <v>4</v>
      </c>
      <c r="C187" s="195" t="s">
        <v>417</v>
      </c>
      <c r="D187" s="195">
        <v>240</v>
      </c>
      <c r="E187" s="195" t="s">
        <v>196</v>
      </c>
      <c r="F187" s="195" t="s">
        <v>418</v>
      </c>
    </row>
    <row r="188" spans="2:6" ht="15.75" thickBot="1" x14ac:dyDescent="0.3">
      <c r="B188" s="195">
        <v>5</v>
      </c>
      <c r="C188" s="195" t="s">
        <v>419</v>
      </c>
      <c r="D188" s="195">
        <v>749.67</v>
      </c>
      <c r="E188" s="195" t="s">
        <v>286</v>
      </c>
      <c r="F188" s="195" t="s">
        <v>420</v>
      </c>
    </row>
    <row r="189" spans="2:6" ht="15.75" thickBot="1" x14ac:dyDescent="0.3">
      <c r="B189" s="195">
        <v>6</v>
      </c>
      <c r="C189" s="195" t="s">
        <v>417</v>
      </c>
      <c r="D189" s="195">
        <v>350</v>
      </c>
      <c r="E189" s="195" t="s">
        <v>260</v>
      </c>
      <c r="F189" s="195" t="s">
        <v>418</v>
      </c>
    </row>
    <row r="190" spans="2:6" ht="15.75" thickBot="1" x14ac:dyDescent="0.3">
      <c r="B190" s="195">
        <v>7</v>
      </c>
      <c r="C190" s="195" t="s">
        <v>421</v>
      </c>
      <c r="D190" s="195">
        <v>120</v>
      </c>
      <c r="E190" s="195" t="s">
        <v>271</v>
      </c>
      <c r="F190" s="195" t="s">
        <v>415</v>
      </c>
    </row>
    <row r="191" spans="2:6" ht="15.75" thickBot="1" x14ac:dyDescent="0.3">
      <c r="B191" s="195">
        <v>8</v>
      </c>
      <c r="C191" s="195" t="s">
        <v>422</v>
      </c>
      <c r="D191" s="195">
        <v>945</v>
      </c>
      <c r="E191" s="195" t="s">
        <v>423</v>
      </c>
      <c r="F191" s="195" t="s">
        <v>424</v>
      </c>
    </row>
    <row r="192" spans="2:6" ht="15.75" thickBot="1" x14ac:dyDescent="0.3">
      <c r="B192" s="195">
        <v>9</v>
      </c>
      <c r="C192" s="195" t="s">
        <v>425</v>
      </c>
      <c r="D192" s="195">
        <v>998.8</v>
      </c>
      <c r="E192" s="195" t="s">
        <v>327</v>
      </c>
      <c r="F192" s="195" t="s">
        <v>426</v>
      </c>
    </row>
    <row r="193" spans="2:6" ht="15.75" thickBot="1" x14ac:dyDescent="0.3">
      <c r="B193" s="195">
        <v>10</v>
      </c>
      <c r="C193" s="195" t="s">
        <v>416</v>
      </c>
      <c r="D193" s="195">
        <v>90</v>
      </c>
      <c r="E193" s="195" t="s">
        <v>158</v>
      </c>
      <c r="F193" s="195" t="s">
        <v>415</v>
      </c>
    </row>
    <row r="194" spans="2:6" ht="15.75" thickBot="1" x14ac:dyDescent="0.3">
      <c r="B194" s="195">
        <v>11</v>
      </c>
      <c r="C194" s="195" t="s">
        <v>416</v>
      </c>
      <c r="D194" s="195">
        <v>50</v>
      </c>
      <c r="E194" s="195" t="s">
        <v>158</v>
      </c>
      <c r="F194" s="195" t="s">
        <v>415</v>
      </c>
    </row>
    <row r="195" spans="2:6" ht="15.75" thickBot="1" x14ac:dyDescent="0.3">
      <c r="B195" s="195">
        <v>12</v>
      </c>
      <c r="C195" s="195" t="s">
        <v>417</v>
      </c>
      <c r="D195" s="195">
        <v>440</v>
      </c>
      <c r="E195" s="195" t="s">
        <v>158</v>
      </c>
      <c r="F195" s="195" t="s">
        <v>418</v>
      </c>
    </row>
    <row r="196" spans="2:6" ht="16.5" thickBot="1" x14ac:dyDescent="0.3">
      <c r="B196" s="254" t="s">
        <v>160</v>
      </c>
      <c r="C196" s="254"/>
      <c r="D196" s="196">
        <v>8118.97</v>
      </c>
      <c r="E196" s="254"/>
      <c r="F196" s="254"/>
    </row>
    <row r="199" spans="2:6" ht="15.75" thickBot="1" x14ac:dyDescent="0.3">
      <c r="B199" s="253" t="s">
        <v>427</v>
      </c>
      <c r="C199" s="253"/>
      <c r="D199" s="253"/>
      <c r="E199" s="253"/>
      <c r="F199" s="253"/>
    </row>
    <row r="200" spans="2:6" ht="15.75" thickBot="1" x14ac:dyDescent="0.3">
      <c r="B200" s="194" t="s">
        <v>147</v>
      </c>
      <c r="C200" s="194" t="s">
        <v>148</v>
      </c>
      <c r="D200" s="194" t="s">
        <v>149</v>
      </c>
      <c r="E200" s="194" t="s">
        <v>150</v>
      </c>
      <c r="F200" s="194" t="s">
        <v>151</v>
      </c>
    </row>
    <row r="201" spans="2:6" ht="15.75" thickBot="1" x14ac:dyDescent="0.3">
      <c r="B201" s="195">
        <v>1</v>
      </c>
      <c r="C201" s="195" t="s">
        <v>428</v>
      </c>
      <c r="D201" s="195">
        <v>5896.35</v>
      </c>
      <c r="E201" s="195" t="s">
        <v>163</v>
      </c>
      <c r="F201" s="195" t="s">
        <v>429</v>
      </c>
    </row>
    <row r="202" spans="2:6" ht="15.75" thickBot="1" x14ac:dyDescent="0.3">
      <c r="B202" s="195">
        <v>2</v>
      </c>
      <c r="C202" s="195" t="s">
        <v>428</v>
      </c>
      <c r="D202" s="195">
        <v>6489.29</v>
      </c>
      <c r="E202" s="195" t="s">
        <v>430</v>
      </c>
      <c r="F202" s="195" t="s">
        <v>429</v>
      </c>
    </row>
    <row r="203" spans="2:6" ht="15.75" thickBot="1" x14ac:dyDescent="0.3">
      <c r="B203" s="195">
        <v>3</v>
      </c>
      <c r="C203" s="195" t="s">
        <v>428</v>
      </c>
      <c r="D203" s="195">
        <v>5204.1400000000003</v>
      </c>
      <c r="E203" s="195" t="s">
        <v>351</v>
      </c>
      <c r="F203" s="195" t="s">
        <v>429</v>
      </c>
    </row>
    <row r="204" spans="2:6" ht="15.75" thickBot="1" x14ac:dyDescent="0.3">
      <c r="B204" s="195">
        <v>4</v>
      </c>
      <c r="C204" s="195" t="s">
        <v>428</v>
      </c>
      <c r="D204" s="195">
        <v>1934.42</v>
      </c>
      <c r="E204" s="195" t="s">
        <v>351</v>
      </c>
      <c r="F204" s="195" t="s">
        <v>429</v>
      </c>
    </row>
    <row r="205" spans="2:6" ht="16.5" thickBot="1" x14ac:dyDescent="0.3">
      <c r="B205" s="254" t="s">
        <v>160</v>
      </c>
      <c r="C205" s="254"/>
      <c r="D205" s="196">
        <v>19524.2</v>
      </c>
      <c r="E205" s="254"/>
      <c r="F205" s="254"/>
    </row>
    <row r="209" spans="2:6" ht="15.75" thickBot="1" x14ac:dyDescent="0.3">
      <c r="B209" s="253" t="s">
        <v>431</v>
      </c>
      <c r="C209" s="253"/>
      <c r="D209" s="253"/>
      <c r="E209" s="253"/>
      <c r="F209" s="253"/>
    </row>
    <row r="210" spans="2:6" ht="15.75" thickBot="1" x14ac:dyDescent="0.3">
      <c r="B210" s="194" t="s">
        <v>147</v>
      </c>
      <c r="C210" s="194" t="s">
        <v>148</v>
      </c>
      <c r="D210" s="194" t="s">
        <v>149</v>
      </c>
      <c r="E210" s="194" t="s">
        <v>150</v>
      </c>
      <c r="F210" s="194" t="s">
        <v>151</v>
      </c>
    </row>
    <row r="211" spans="2:6" ht="15.75" thickBot="1" x14ac:dyDescent="0.3">
      <c r="B211" s="195">
        <v>1</v>
      </c>
      <c r="C211" s="195" t="s">
        <v>432</v>
      </c>
      <c r="D211" s="195">
        <v>10</v>
      </c>
      <c r="E211" s="195" t="s">
        <v>433</v>
      </c>
      <c r="F211" s="195" t="s">
        <v>434</v>
      </c>
    </row>
    <row r="212" spans="2:6" ht="15.75" thickBot="1" x14ac:dyDescent="0.3">
      <c r="B212" s="195">
        <v>2</v>
      </c>
      <c r="C212" s="195" t="s">
        <v>432</v>
      </c>
      <c r="D212" s="195">
        <v>25</v>
      </c>
      <c r="E212" s="195" t="s">
        <v>433</v>
      </c>
      <c r="F212" s="195" t="s">
        <v>434</v>
      </c>
    </row>
    <row r="213" spans="2:6" ht="15.75" thickBot="1" x14ac:dyDescent="0.3">
      <c r="B213" s="195">
        <v>3</v>
      </c>
      <c r="C213" s="195" t="s">
        <v>432</v>
      </c>
      <c r="D213" s="195">
        <v>10</v>
      </c>
      <c r="E213" s="195" t="s">
        <v>433</v>
      </c>
      <c r="F213" s="195" t="s">
        <v>434</v>
      </c>
    </row>
    <row r="214" spans="2:6" ht="15.75" thickBot="1" x14ac:dyDescent="0.3">
      <c r="B214" s="195">
        <v>4</v>
      </c>
      <c r="C214" s="195" t="s">
        <v>432</v>
      </c>
      <c r="D214" s="195">
        <v>30</v>
      </c>
      <c r="E214" s="195" t="s">
        <v>433</v>
      </c>
      <c r="F214" s="195" t="s">
        <v>434</v>
      </c>
    </row>
    <row r="215" spans="2:6" ht="15.75" thickBot="1" x14ac:dyDescent="0.3">
      <c r="B215" s="195">
        <v>5</v>
      </c>
      <c r="C215" s="195" t="s">
        <v>432</v>
      </c>
      <c r="D215" s="195">
        <v>50</v>
      </c>
      <c r="E215" s="195" t="s">
        <v>433</v>
      </c>
      <c r="F215" s="195" t="s">
        <v>434</v>
      </c>
    </row>
    <row r="216" spans="2:6" ht="15.75" thickBot="1" x14ac:dyDescent="0.3">
      <c r="B216" s="195">
        <v>6</v>
      </c>
      <c r="C216" s="195" t="s">
        <v>432</v>
      </c>
      <c r="D216" s="195">
        <v>90</v>
      </c>
      <c r="E216" s="195" t="s">
        <v>433</v>
      </c>
      <c r="F216" s="195" t="s">
        <v>434</v>
      </c>
    </row>
    <row r="217" spans="2:6" ht="15.75" thickBot="1" x14ac:dyDescent="0.3">
      <c r="B217" s="195">
        <v>7</v>
      </c>
      <c r="C217" s="195" t="s">
        <v>432</v>
      </c>
      <c r="D217" s="195">
        <v>40</v>
      </c>
      <c r="E217" s="195" t="s">
        <v>433</v>
      </c>
      <c r="F217" s="195" t="s">
        <v>434</v>
      </c>
    </row>
    <row r="218" spans="2:6" ht="15.75" thickBot="1" x14ac:dyDescent="0.3">
      <c r="B218" s="195">
        <v>8</v>
      </c>
      <c r="C218" s="195" t="s">
        <v>432</v>
      </c>
      <c r="D218" s="195">
        <v>40</v>
      </c>
      <c r="E218" s="195" t="s">
        <v>433</v>
      </c>
      <c r="F218" s="195" t="s">
        <v>434</v>
      </c>
    </row>
    <row r="219" spans="2:6" ht="15.75" thickBot="1" x14ac:dyDescent="0.3">
      <c r="B219" s="195">
        <v>9</v>
      </c>
      <c r="C219" s="195" t="s">
        <v>432</v>
      </c>
      <c r="D219" s="195">
        <v>25</v>
      </c>
      <c r="E219" s="195" t="s">
        <v>433</v>
      </c>
      <c r="F219" s="195" t="s">
        <v>434</v>
      </c>
    </row>
    <row r="220" spans="2:6" ht="15.75" thickBot="1" x14ac:dyDescent="0.3">
      <c r="B220" s="195">
        <v>10</v>
      </c>
      <c r="C220" s="195" t="s">
        <v>432</v>
      </c>
      <c r="D220" s="195">
        <v>10</v>
      </c>
      <c r="E220" s="195" t="s">
        <v>262</v>
      </c>
      <c r="F220" s="195" t="s">
        <v>434</v>
      </c>
    </row>
    <row r="221" spans="2:6" ht="15.75" thickBot="1" x14ac:dyDescent="0.3">
      <c r="B221" s="195">
        <v>11</v>
      </c>
      <c r="C221" s="195" t="s">
        <v>432</v>
      </c>
      <c r="D221" s="195">
        <v>40</v>
      </c>
      <c r="E221" s="195" t="s">
        <v>262</v>
      </c>
      <c r="F221" s="195" t="s">
        <v>434</v>
      </c>
    </row>
    <row r="222" spans="2:6" ht="15.75" thickBot="1" x14ac:dyDescent="0.3">
      <c r="B222" s="195">
        <v>12</v>
      </c>
      <c r="C222" s="195" t="s">
        <v>432</v>
      </c>
      <c r="D222" s="195">
        <v>25</v>
      </c>
      <c r="E222" s="195" t="s">
        <v>262</v>
      </c>
      <c r="F222" s="195" t="s">
        <v>434</v>
      </c>
    </row>
    <row r="223" spans="2:6" ht="16.5" thickBot="1" x14ac:dyDescent="0.3">
      <c r="B223" s="254" t="s">
        <v>160</v>
      </c>
      <c r="C223" s="254"/>
      <c r="D223" s="196">
        <v>395</v>
      </c>
      <c r="E223" s="254"/>
      <c r="F223" s="254"/>
    </row>
    <row r="225" spans="2:6" ht="15.75" thickBot="1" x14ac:dyDescent="0.3">
      <c r="B225" s="253" t="s">
        <v>435</v>
      </c>
      <c r="C225" s="253"/>
      <c r="D225" s="253"/>
      <c r="E225" s="253"/>
      <c r="F225" s="253"/>
    </row>
    <row r="226" spans="2:6" ht="15.75" thickBot="1" x14ac:dyDescent="0.3">
      <c r="B226" s="194" t="s">
        <v>147</v>
      </c>
      <c r="C226" s="194" t="s">
        <v>148</v>
      </c>
      <c r="D226" s="194" t="s">
        <v>149</v>
      </c>
      <c r="E226" s="194" t="s">
        <v>150</v>
      </c>
      <c r="F226" s="194" t="s">
        <v>151</v>
      </c>
    </row>
    <row r="227" spans="2:6" ht="15.75" thickBot="1" x14ac:dyDescent="0.3">
      <c r="B227" s="195">
        <v>1</v>
      </c>
      <c r="C227" s="195" t="s">
        <v>436</v>
      </c>
      <c r="D227" s="195">
        <v>1411.96</v>
      </c>
      <c r="E227" s="195" t="s">
        <v>156</v>
      </c>
      <c r="F227" s="195" t="s">
        <v>437</v>
      </c>
    </row>
    <row r="228" spans="2:6" ht="15.75" thickBot="1" x14ac:dyDescent="0.3">
      <c r="B228" s="195">
        <v>2</v>
      </c>
      <c r="C228" s="195" t="s">
        <v>436</v>
      </c>
      <c r="D228" s="195">
        <v>484.02</v>
      </c>
      <c r="E228" s="195" t="s">
        <v>158</v>
      </c>
      <c r="F228" s="195" t="s">
        <v>437</v>
      </c>
    </row>
    <row r="229" spans="2:6" ht="16.5" thickBot="1" x14ac:dyDescent="0.3">
      <c r="B229" s="254" t="s">
        <v>160</v>
      </c>
      <c r="C229" s="254"/>
      <c r="D229" s="196">
        <v>1895.98</v>
      </c>
      <c r="E229" s="254"/>
      <c r="F229" s="254"/>
    </row>
    <row r="231" spans="2:6" ht="15.75" thickBot="1" x14ac:dyDescent="0.3">
      <c r="B231" s="253" t="s">
        <v>438</v>
      </c>
      <c r="C231" s="253"/>
      <c r="D231" s="253"/>
      <c r="E231" s="253"/>
      <c r="F231" s="253"/>
    </row>
    <row r="232" spans="2:6" ht="15.75" thickBot="1" x14ac:dyDescent="0.3">
      <c r="B232" s="194" t="s">
        <v>147</v>
      </c>
      <c r="C232" s="194" t="s">
        <v>148</v>
      </c>
      <c r="D232" s="194" t="s">
        <v>149</v>
      </c>
      <c r="E232" s="194" t="s">
        <v>150</v>
      </c>
      <c r="F232" s="194" t="s">
        <v>151</v>
      </c>
    </row>
    <row r="233" spans="2:6" ht="15.75" thickBot="1" x14ac:dyDescent="0.3">
      <c r="B233" s="195">
        <v>1</v>
      </c>
      <c r="C233" s="195" t="s">
        <v>439</v>
      </c>
      <c r="D233" s="195">
        <v>10</v>
      </c>
      <c r="E233" s="195" t="s">
        <v>433</v>
      </c>
      <c r="F233" s="195" t="s">
        <v>440</v>
      </c>
    </row>
    <row r="234" spans="2:6" ht="15.75" thickBot="1" x14ac:dyDescent="0.3">
      <c r="B234" s="195">
        <v>2</v>
      </c>
      <c r="C234" s="195" t="s">
        <v>439</v>
      </c>
      <c r="D234" s="195">
        <v>10</v>
      </c>
      <c r="E234" s="195" t="s">
        <v>411</v>
      </c>
      <c r="F234" s="195" t="s">
        <v>440</v>
      </c>
    </row>
    <row r="235" spans="2:6" ht="15.75" thickBot="1" x14ac:dyDescent="0.3">
      <c r="B235" s="195">
        <v>3</v>
      </c>
      <c r="C235" s="195" t="s">
        <v>439</v>
      </c>
      <c r="D235" s="195">
        <v>10</v>
      </c>
      <c r="E235" s="195" t="s">
        <v>411</v>
      </c>
      <c r="F235" s="195" t="s">
        <v>440</v>
      </c>
    </row>
    <row r="236" spans="2:6" ht="15.75" thickBot="1" x14ac:dyDescent="0.3">
      <c r="B236" s="195">
        <v>4</v>
      </c>
      <c r="C236" s="195" t="s">
        <v>439</v>
      </c>
      <c r="D236" s="195">
        <v>10</v>
      </c>
      <c r="E236" s="195" t="s">
        <v>262</v>
      </c>
      <c r="F236" s="195" t="s">
        <v>440</v>
      </c>
    </row>
    <row r="237" spans="2:6" ht="16.5" thickBot="1" x14ac:dyDescent="0.3">
      <c r="B237" s="254" t="s">
        <v>160</v>
      </c>
      <c r="C237" s="254"/>
      <c r="D237" s="196">
        <v>40</v>
      </c>
      <c r="E237" s="254"/>
      <c r="F237" s="254"/>
    </row>
    <row r="239" spans="2:6" ht="15.75" thickBot="1" x14ac:dyDescent="0.3">
      <c r="B239" s="253" t="s">
        <v>441</v>
      </c>
      <c r="C239" s="253"/>
      <c r="D239" s="253"/>
      <c r="E239" s="253"/>
      <c r="F239" s="253"/>
    </row>
    <row r="240" spans="2:6" ht="15.75" thickBot="1" x14ac:dyDescent="0.3">
      <c r="B240" s="194" t="s">
        <v>147</v>
      </c>
      <c r="C240" s="194" t="s">
        <v>148</v>
      </c>
      <c r="D240" s="194" t="s">
        <v>149</v>
      </c>
      <c r="E240" s="194" t="s">
        <v>150</v>
      </c>
      <c r="F240" s="194" t="s">
        <v>151</v>
      </c>
    </row>
    <row r="241" spans="2:6" ht="15.75" thickBot="1" x14ac:dyDescent="0.3">
      <c r="B241" s="195">
        <v>1</v>
      </c>
      <c r="C241" s="195" t="s">
        <v>442</v>
      </c>
      <c r="D241" s="195">
        <v>7965</v>
      </c>
      <c r="E241" s="195" t="s">
        <v>382</v>
      </c>
      <c r="F241" s="195" t="s">
        <v>437</v>
      </c>
    </row>
    <row r="242" spans="2:6" ht="16.5" thickBot="1" x14ac:dyDescent="0.3">
      <c r="B242" s="254" t="s">
        <v>160</v>
      </c>
      <c r="C242" s="254"/>
      <c r="D242" s="196">
        <v>7965</v>
      </c>
      <c r="E242" s="254"/>
      <c r="F242" s="254"/>
    </row>
    <row r="244" spans="2:6" ht="15.75" thickBot="1" x14ac:dyDescent="0.3">
      <c r="B244" s="253" t="s">
        <v>443</v>
      </c>
      <c r="C244" s="253"/>
      <c r="D244" s="253"/>
      <c r="E244" s="253"/>
      <c r="F244" s="253"/>
    </row>
    <row r="245" spans="2:6" ht="15.75" thickBot="1" x14ac:dyDescent="0.3">
      <c r="B245" s="194" t="s">
        <v>147</v>
      </c>
      <c r="C245" s="194" t="s">
        <v>148</v>
      </c>
      <c r="D245" s="194" t="s">
        <v>149</v>
      </c>
      <c r="E245" s="194" t="s">
        <v>150</v>
      </c>
      <c r="F245" s="194" t="s">
        <v>151</v>
      </c>
    </row>
    <row r="246" spans="2:6" ht="15.75" thickBot="1" x14ac:dyDescent="0.3">
      <c r="B246" s="195">
        <v>1</v>
      </c>
      <c r="C246" s="195" t="s">
        <v>444</v>
      </c>
      <c r="D246" s="195">
        <v>196</v>
      </c>
      <c r="E246" s="195" t="s">
        <v>445</v>
      </c>
      <c r="F246" s="195" t="s">
        <v>446</v>
      </c>
    </row>
    <row r="247" spans="2:6" ht="15.75" thickBot="1" x14ac:dyDescent="0.3">
      <c r="B247" s="195">
        <v>2</v>
      </c>
      <c r="C247" s="195" t="s">
        <v>444</v>
      </c>
      <c r="D247" s="195">
        <v>1998.04</v>
      </c>
      <c r="E247" s="195" t="s">
        <v>430</v>
      </c>
      <c r="F247" s="195" t="s">
        <v>447</v>
      </c>
    </row>
    <row r="248" spans="2:6" ht="15.75" thickBot="1" x14ac:dyDescent="0.3">
      <c r="B248" s="195">
        <v>3</v>
      </c>
      <c r="C248" s="195" t="s">
        <v>444</v>
      </c>
      <c r="D248" s="195">
        <v>708.8</v>
      </c>
      <c r="E248" s="195" t="s">
        <v>430</v>
      </c>
      <c r="F248" s="195" t="s">
        <v>447</v>
      </c>
    </row>
    <row r="249" spans="2:6" ht="15.75" thickBot="1" x14ac:dyDescent="0.3">
      <c r="B249" s="195">
        <v>4</v>
      </c>
      <c r="C249" s="195" t="s">
        <v>444</v>
      </c>
      <c r="D249" s="195">
        <v>782</v>
      </c>
      <c r="E249" s="195" t="s">
        <v>166</v>
      </c>
      <c r="F249" s="195" t="s">
        <v>447</v>
      </c>
    </row>
    <row r="250" spans="2:6" ht="15.75" thickBot="1" x14ac:dyDescent="0.3">
      <c r="B250" s="195">
        <v>5</v>
      </c>
      <c r="C250" s="195" t="s">
        <v>444</v>
      </c>
      <c r="D250" s="195">
        <v>820</v>
      </c>
      <c r="E250" s="195" t="s">
        <v>382</v>
      </c>
      <c r="F250" s="195" t="s">
        <v>448</v>
      </c>
    </row>
    <row r="251" spans="2:6" ht="15.75" thickBot="1" x14ac:dyDescent="0.3">
      <c r="B251" s="195">
        <v>6</v>
      </c>
      <c r="C251" s="195" t="s">
        <v>444</v>
      </c>
      <c r="D251" s="195">
        <v>736.08</v>
      </c>
      <c r="E251" s="195" t="s">
        <v>158</v>
      </c>
      <c r="F251" s="195" t="s">
        <v>449</v>
      </c>
    </row>
    <row r="252" spans="2:6" ht="16.5" thickBot="1" x14ac:dyDescent="0.3">
      <c r="B252" s="254" t="s">
        <v>160</v>
      </c>
      <c r="C252" s="254"/>
      <c r="D252" s="196">
        <v>5240.92</v>
      </c>
      <c r="E252" s="254"/>
      <c r="F252" s="254"/>
    </row>
    <row r="255" spans="2:6" ht="15.75" thickBot="1" x14ac:dyDescent="0.3">
      <c r="B255" s="253" t="s">
        <v>450</v>
      </c>
      <c r="C255" s="253"/>
      <c r="D255" s="253"/>
      <c r="E255" s="253"/>
      <c r="F255" s="253"/>
    </row>
    <row r="256" spans="2:6" ht="15.75" thickBot="1" x14ac:dyDescent="0.3">
      <c r="B256" s="194" t="s">
        <v>147</v>
      </c>
      <c r="C256" s="194" t="s">
        <v>148</v>
      </c>
      <c r="D256" s="194" t="s">
        <v>149</v>
      </c>
      <c r="E256" s="194" t="s">
        <v>150</v>
      </c>
      <c r="F256" s="194" t="s">
        <v>151</v>
      </c>
    </row>
    <row r="257" spans="2:6" ht="15.75" thickBot="1" x14ac:dyDescent="0.3">
      <c r="B257" s="195">
        <v>1</v>
      </c>
      <c r="C257" s="195" t="s">
        <v>451</v>
      </c>
      <c r="D257" s="195">
        <v>16120</v>
      </c>
      <c r="E257" s="195" t="s">
        <v>165</v>
      </c>
      <c r="F257" s="195" t="s">
        <v>452</v>
      </c>
    </row>
    <row r="258" spans="2:6" ht="15.75" thickBot="1" x14ac:dyDescent="0.3">
      <c r="B258" s="195">
        <v>2</v>
      </c>
      <c r="C258" s="195" t="s">
        <v>451</v>
      </c>
      <c r="D258" s="195">
        <v>15870</v>
      </c>
      <c r="E258" s="195" t="s">
        <v>260</v>
      </c>
      <c r="F258" s="195" t="s">
        <v>452</v>
      </c>
    </row>
    <row r="259" spans="2:6" ht="15.75" thickBot="1" x14ac:dyDescent="0.3">
      <c r="B259" s="195">
        <v>3</v>
      </c>
      <c r="C259" s="195" t="s">
        <v>451</v>
      </c>
      <c r="D259" s="195">
        <v>15870</v>
      </c>
      <c r="E259" s="195" t="s">
        <v>382</v>
      </c>
      <c r="F259" s="195" t="s">
        <v>452</v>
      </c>
    </row>
    <row r="260" spans="2:6" ht="16.5" thickBot="1" x14ac:dyDescent="0.3">
      <c r="B260" s="254" t="s">
        <v>160</v>
      </c>
      <c r="C260" s="254"/>
      <c r="D260" s="196">
        <v>47860</v>
      </c>
      <c r="E260" s="254"/>
      <c r="F260" s="254"/>
    </row>
    <row r="264" spans="2:6" ht="15.75" thickBot="1" x14ac:dyDescent="0.3">
      <c r="B264" s="253" t="s">
        <v>453</v>
      </c>
      <c r="C264" s="253"/>
      <c r="D264" s="253"/>
      <c r="E264" s="253"/>
      <c r="F264" s="253"/>
    </row>
    <row r="265" spans="2:6" ht="15.75" thickBot="1" x14ac:dyDescent="0.3">
      <c r="B265" s="194" t="s">
        <v>147</v>
      </c>
      <c r="C265" s="194" t="s">
        <v>148</v>
      </c>
      <c r="D265" s="194" t="s">
        <v>149</v>
      </c>
      <c r="E265" s="194" t="s">
        <v>150</v>
      </c>
      <c r="F265" s="194" t="s">
        <v>151</v>
      </c>
    </row>
    <row r="266" spans="2:6" ht="15.75" thickBot="1" x14ac:dyDescent="0.3">
      <c r="B266" s="195">
        <v>1</v>
      </c>
      <c r="C266" s="195" t="s">
        <v>454</v>
      </c>
      <c r="D266" s="195">
        <v>1339</v>
      </c>
      <c r="E266" s="195" t="s">
        <v>163</v>
      </c>
      <c r="F266" s="195" t="s">
        <v>412</v>
      </c>
    </row>
    <row r="267" spans="2:6" ht="15.75" thickBot="1" x14ac:dyDescent="0.3">
      <c r="B267" s="195">
        <v>2</v>
      </c>
      <c r="C267" s="195" t="s">
        <v>455</v>
      </c>
      <c r="D267" s="195">
        <v>590</v>
      </c>
      <c r="E267" s="195" t="s">
        <v>165</v>
      </c>
      <c r="F267" s="195" t="s">
        <v>402</v>
      </c>
    </row>
    <row r="268" spans="2:6" ht="15.75" thickBot="1" x14ac:dyDescent="0.3">
      <c r="B268" s="195">
        <v>3</v>
      </c>
      <c r="C268" s="195" t="s">
        <v>456</v>
      </c>
      <c r="D268" s="195">
        <v>331</v>
      </c>
      <c r="E268" s="195" t="s">
        <v>165</v>
      </c>
      <c r="F268" s="195" t="s">
        <v>412</v>
      </c>
    </row>
    <row r="269" spans="2:6" ht="15.75" thickBot="1" x14ac:dyDescent="0.3">
      <c r="B269" s="195">
        <v>4</v>
      </c>
      <c r="C269" s="195" t="s">
        <v>457</v>
      </c>
      <c r="D269" s="195">
        <v>613.6</v>
      </c>
      <c r="E269" s="195" t="s">
        <v>193</v>
      </c>
      <c r="F269" s="195" t="s">
        <v>398</v>
      </c>
    </row>
    <row r="270" spans="2:6" ht="15.75" thickBot="1" x14ac:dyDescent="0.3">
      <c r="B270" s="195">
        <v>5</v>
      </c>
      <c r="C270" s="195" t="s">
        <v>455</v>
      </c>
      <c r="D270" s="195">
        <v>590</v>
      </c>
      <c r="E270" s="195" t="s">
        <v>196</v>
      </c>
      <c r="F270" s="195" t="s">
        <v>402</v>
      </c>
    </row>
    <row r="271" spans="2:6" ht="15.75" thickBot="1" x14ac:dyDescent="0.3">
      <c r="B271" s="195">
        <v>6</v>
      </c>
      <c r="C271" s="195" t="s">
        <v>454</v>
      </c>
      <c r="D271" s="195">
        <v>1339</v>
      </c>
      <c r="E271" s="195" t="s">
        <v>271</v>
      </c>
      <c r="F271" s="195" t="s">
        <v>412</v>
      </c>
    </row>
    <row r="272" spans="2:6" ht="15.75" thickBot="1" x14ac:dyDescent="0.3">
      <c r="B272" s="195">
        <v>7</v>
      </c>
      <c r="C272" s="195" t="s">
        <v>457</v>
      </c>
      <c r="D272" s="195">
        <v>613.6</v>
      </c>
      <c r="E272" s="195" t="s">
        <v>271</v>
      </c>
      <c r="F272" s="195" t="s">
        <v>398</v>
      </c>
    </row>
    <row r="273" spans="2:6" ht="15.75" thickBot="1" x14ac:dyDescent="0.3">
      <c r="B273" s="195">
        <v>8</v>
      </c>
      <c r="C273" s="195" t="s">
        <v>458</v>
      </c>
      <c r="D273" s="195">
        <v>290</v>
      </c>
      <c r="E273" s="195" t="s">
        <v>271</v>
      </c>
      <c r="F273" s="195" t="s">
        <v>394</v>
      </c>
    </row>
    <row r="274" spans="2:6" ht="15.75" thickBot="1" x14ac:dyDescent="0.3">
      <c r="B274" s="195">
        <v>9</v>
      </c>
      <c r="C274" s="195" t="s">
        <v>459</v>
      </c>
      <c r="D274" s="195">
        <v>290</v>
      </c>
      <c r="E274" s="195" t="s">
        <v>460</v>
      </c>
      <c r="F274" s="195" t="s">
        <v>394</v>
      </c>
    </row>
    <row r="275" spans="2:6" ht="15.75" thickBot="1" x14ac:dyDescent="0.3">
      <c r="B275" s="195">
        <v>10</v>
      </c>
      <c r="C275" s="195" t="s">
        <v>461</v>
      </c>
      <c r="D275" s="195">
        <v>590</v>
      </c>
      <c r="E275" s="195" t="s">
        <v>382</v>
      </c>
      <c r="F275" s="195" t="s">
        <v>402</v>
      </c>
    </row>
    <row r="276" spans="2:6" ht="15.75" thickBot="1" x14ac:dyDescent="0.3">
      <c r="B276" s="195">
        <v>11</v>
      </c>
      <c r="C276" s="195" t="s">
        <v>455</v>
      </c>
      <c r="D276" s="195">
        <v>590</v>
      </c>
      <c r="E276" s="195" t="s">
        <v>462</v>
      </c>
      <c r="F276" s="195" t="s">
        <v>402</v>
      </c>
    </row>
    <row r="277" spans="2:6" ht="15.75" thickBot="1" x14ac:dyDescent="0.3">
      <c r="B277" s="195">
        <v>12</v>
      </c>
      <c r="C277" s="195" t="s">
        <v>454</v>
      </c>
      <c r="D277" s="195">
        <v>1339</v>
      </c>
      <c r="E277" s="195" t="s">
        <v>351</v>
      </c>
      <c r="F277" s="195" t="s">
        <v>412</v>
      </c>
    </row>
    <row r="278" spans="2:6" ht="16.5" thickBot="1" x14ac:dyDescent="0.3">
      <c r="B278" s="254" t="s">
        <v>160</v>
      </c>
      <c r="C278" s="254"/>
      <c r="D278" s="196">
        <v>8515.2000000000007</v>
      </c>
      <c r="E278" s="254"/>
      <c r="F278" s="254"/>
    </row>
    <row r="280" spans="2:6" ht="15.75" thickBot="1" x14ac:dyDescent="0.3">
      <c r="B280" s="253" t="s">
        <v>463</v>
      </c>
      <c r="C280" s="253"/>
      <c r="D280" s="253"/>
      <c r="E280" s="253"/>
      <c r="F280" s="253"/>
    </row>
    <row r="281" spans="2:6" ht="15.75" thickBot="1" x14ac:dyDescent="0.3">
      <c r="B281" s="194" t="s">
        <v>147</v>
      </c>
      <c r="C281" s="194" t="s">
        <v>148</v>
      </c>
      <c r="D281" s="194" t="s">
        <v>149</v>
      </c>
      <c r="E281" s="194" t="s">
        <v>150</v>
      </c>
      <c r="F281" s="194" t="s">
        <v>151</v>
      </c>
    </row>
    <row r="282" spans="2:6" ht="15.75" thickBot="1" x14ac:dyDescent="0.3">
      <c r="B282" s="195">
        <v>1</v>
      </c>
      <c r="C282" s="195" t="s">
        <v>464</v>
      </c>
      <c r="D282" s="195">
        <v>335</v>
      </c>
      <c r="E282" s="195" t="s">
        <v>163</v>
      </c>
      <c r="F282" s="195" t="s">
        <v>465</v>
      </c>
    </row>
    <row r="283" spans="2:6" ht="16.5" thickBot="1" x14ac:dyDescent="0.3">
      <c r="B283" s="254" t="s">
        <v>160</v>
      </c>
      <c r="C283" s="254"/>
      <c r="D283" s="196">
        <v>335</v>
      </c>
      <c r="E283" s="254"/>
      <c r="F283" s="254"/>
    </row>
    <row r="285" spans="2:6" ht="15.75" thickBot="1" x14ac:dyDescent="0.3">
      <c r="B285" s="253" t="s">
        <v>466</v>
      </c>
      <c r="C285" s="253"/>
      <c r="D285" s="253"/>
      <c r="E285" s="253"/>
      <c r="F285" s="253"/>
    </row>
    <row r="286" spans="2:6" ht="15.75" thickBot="1" x14ac:dyDescent="0.3">
      <c r="B286" s="194" t="s">
        <v>147</v>
      </c>
      <c r="C286" s="194" t="s">
        <v>148</v>
      </c>
      <c r="D286" s="194" t="s">
        <v>149</v>
      </c>
      <c r="E286" s="194" t="s">
        <v>150</v>
      </c>
      <c r="F286" s="194" t="s">
        <v>151</v>
      </c>
    </row>
    <row r="287" spans="2:6" ht="15.75" thickBot="1" x14ac:dyDescent="0.3">
      <c r="B287" s="195">
        <v>1</v>
      </c>
      <c r="C287" s="195" t="s">
        <v>467</v>
      </c>
      <c r="D287" s="195">
        <v>995.92</v>
      </c>
      <c r="E287" s="195" t="s">
        <v>193</v>
      </c>
      <c r="F287" s="195" t="s">
        <v>468</v>
      </c>
    </row>
    <row r="288" spans="2:6" ht="15.75" thickBot="1" x14ac:dyDescent="0.3">
      <c r="B288" s="195">
        <v>2</v>
      </c>
      <c r="C288" s="195" t="s">
        <v>467</v>
      </c>
      <c r="D288" s="195">
        <v>995.92</v>
      </c>
      <c r="E288" s="195" t="s">
        <v>156</v>
      </c>
      <c r="F288" s="195" t="s">
        <v>468</v>
      </c>
    </row>
    <row r="289" spans="2:6" ht="15.75" thickBot="1" x14ac:dyDescent="0.3">
      <c r="B289" s="195">
        <v>3</v>
      </c>
      <c r="C289" s="195" t="s">
        <v>467</v>
      </c>
      <c r="D289" s="195">
        <v>995.92</v>
      </c>
      <c r="E289" s="195" t="s">
        <v>460</v>
      </c>
      <c r="F289" s="195" t="s">
        <v>468</v>
      </c>
    </row>
    <row r="290" spans="2:6" ht="16.5" thickBot="1" x14ac:dyDescent="0.3">
      <c r="B290" s="254" t="s">
        <v>160</v>
      </c>
      <c r="C290" s="254"/>
      <c r="D290" s="196">
        <v>2987.76</v>
      </c>
      <c r="E290" s="254"/>
      <c r="F290" s="254"/>
    </row>
    <row r="292" spans="2:6" ht="15.75" thickBot="1" x14ac:dyDescent="0.3">
      <c r="B292" s="253" t="s">
        <v>469</v>
      </c>
      <c r="C292" s="253"/>
      <c r="D292" s="253"/>
      <c r="E292" s="253"/>
      <c r="F292" s="253"/>
    </row>
    <row r="293" spans="2:6" ht="15.75" thickBot="1" x14ac:dyDescent="0.3">
      <c r="B293" s="194" t="s">
        <v>147</v>
      </c>
      <c r="C293" s="194" t="s">
        <v>148</v>
      </c>
      <c r="D293" s="194" t="s">
        <v>149</v>
      </c>
      <c r="E293" s="194" t="s">
        <v>150</v>
      </c>
      <c r="F293" s="194" t="s">
        <v>151</v>
      </c>
    </row>
    <row r="294" spans="2:6" ht="15.75" thickBot="1" x14ac:dyDescent="0.3">
      <c r="B294" s="195">
        <v>1</v>
      </c>
      <c r="C294" s="195" t="s">
        <v>470</v>
      </c>
      <c r="D294" s="195">
        <v>120</v>
      </c>
      <c r="E294" s="195" t="s">
        <v>171</v>
      </c>
      <c r="F294" s="195" t="s">
        <v>471</v>
      </c>
    </row>
    <row r="295" spans="2:6" ht="15.75" thickBot="1" x14ac:dyDescent="0.3">
      <c r="B295" s="195">
        <v>2</v>
      </c>
      <c r="C295" s="195" t="s">
        <v>470</v>
      </c>
      <c r="D295" s="195">
        <v>366.24</v>
      </c>
      <c r="E295" s="195" t="s">
        <v>279</v>
      </c>
      <c r="F295" s="195" t="s">
        <v>472</v>
      </c>
    </row>
    <row r="296" spans="2:6" ht="15.75" thickBot="1" x14ac:dyDescent="0.3">
      <c r="B296" s="195">
        <v>3</v>
      </c>
      <c r="C296" s="195" t="s">
        <v>470</v>
      </c>
      <c r="D296" s="195">
        <v>100</v>
      </c>
      <c r="E296" s="195" t="s">
        <v>279</v>
      </c>
      <c r="F296" s="195" t="s">
        <v>473</v>
      </c>
    </row>
    <row r="297" spans="2:6" ht="15.75" thickBot="1" x14ac:dyDescent="0.3">
      <c r="B297" s="195">
        <v>4</v>
      </c>
      <c r="C297" s="195" t="s">
        <v>470</v>
      </c>
      <c r="D297" s="195">
        <v>120</v>
      </c>
      <c r="E297" s="195" t="s">
        <v>204</v>
      </c>
      <c r="F297" s="195" t="s">
        <v>471</v>
      </c>
    </row>
    <row r="298" spans="2:6" ht="15.75" thickBot="1" x14ac:dyDescent="0.3">
      <c r="B298" s="195">
        <v>5</v>
      </c>
      <c r="C298" s="195" t="s">
        <v>470</v>
      </c>
      <c r="D298" s="195">
        <v>90.72</v>
      </c>
      <c r="E298" s="195" t="s">
        <v>204</v>
      </c>
      <c r="F298" s="195" t="s">
        <v>472</v>
      </c>
    </row>
    <row r="299" spans="2:6" ht="15.75" thickBot="1" x14ac:dyDescent="0.3">
      <c r="B299" s="195">
        <v>6</v>
      </c>
      <c r="C299" s="195" t="s">
        <v>470</v>
      </c>
      <c r="D299" s="195">
        <v>132.72</v>
      </c>
      <c r="E299" s="195" t="s">
        <v>204</v>
      </c>
      <c r="F299" s="195" t="s">
        <v>472</v>
      </c>
    </row>
    <row r="300" spans="2:6" ht="15.75" thickBot="1" x14ac:dyDescent="0.3">
      <c r="B300" s="195">
        <v>7</v>
      </c>
      <c r="C300" s="195" t="s">
        <v>470</v>
      </c>
      <c r="D300" s="195">
        <v>90</v>
      </c>
      <c r="E300" s="195" t="s">
        <v>286</v>
      </c>
      <c r="F300" s="195" t="s">
        <v>358</v>
      </c>
    </row>
    <row r="301" spans="2:6" ht="15.75" thickBot="1" x14ac:dyDescent="0.3">
      <c r="B301" s="195">
        <v>8</v>
      </c>
      <c r="C301" s="195" t="s">
        <v>470</v>
      </c>
      <c r="D301" s="195">
        <v>90</v>
      </c>
      <c r="E301" s="195" t="s">
        <v>286</v>
      </c>
      <c r="F301" s="195" t="s">
        <v>358</v>
      </c>
    </row>
    <row r="302" spans="2:6" ht="15.75" thickBot="1" x14ac:dyDescent="0.3">
      <c r="B302" s="195">
        <v>9</v>
      </c>
      <c r="C302" s="195" t="s">
        <v>470</v>
      </c>
      <c r="D302" s="195">
        <v>200</v>
      </c>
      <c r="E302" s="195" t="s">
        <v>262</v>
      </c>
      <c r="F302" s="195" t="s">
        <v>473</v>
      </c>
    </row>
    <row r="303" spans="2:6" ht="15.75" thickBot="1" x14ac:dyDescent="0.3">
      <c r="B303" s="195">
        <v>10</v>
      </c>
      <c r="C303" s="195" t="s">
        <v>470</v>
      </c>
      <c r="D303" s="195">
        <v>200</v>
      </c>
      <c r="E303" s="195" t="s">
        <v>167</v>
      </c>
      <c r="F303" s="195" t="s">
        <v>473</v>
      </c>
    </row>
    <row r="304" spans="2:6" ht="15.75" thickBot="1" x14ac:dyDescent="0.3">
      <c r="B304" s="195">
        <v>11</v>
      </c>
      <c r="C304" s="195" t="s">
        <v>470</v>
      </c>
      <c r="D304" s="195">
        <v>240</v>
      </c>
      <c r="E304" s="195" t="s">
        <v>294</v>
      </c>
      <c r="F304" s="195" t="s">
        <v>471</v>
      </c>
    </row>
    <row r="305" spans="2:6" ht="15.75" thickBot="1" x14ac:dyDescent="0.3">
      <c r="B305" s="195">
        <v>12</v>
      </c>
      <c r="C305" s="195" t="s">
        <v>470</v>
      </c>
      <c r="D305" s="195">
        <v>240</v>
      </c>
      <c r="E305" s="195" t="s">
        <v>294</v>
      </c>
      <c r="F305" s="195" t="s">
        <v>471</v>
      </c>
    </row>
    <row r="306" spans="2:6" ht="16.5" thickBot="1" x14ac:dyDescent="0.3">
      <c r="B306" s="254" t="s">
        <v>160</v>
      </c>
      <c r="C306" s="254"/>
      <c r="D306" s="196">
        <v>1989.68</v>
      </c>
      <c r="E306" s="254"/>
      <c r="F306" s="254"/>
    </row>
    <row r="308" spans="2:6" ht="15.75" thickBot="1" x14ac:dyDescent="0.3">
      <c r="B308" s="253" t="s">
        <v>276</v>
      </c>
      <c r="C308" s="253"/>
      <c r="D308" s="253"/>
      <c r="E308" s="253"/>
      <c r="F308" s="253"/>
    </row>
    <row r="309" spans="2:6" ht="15.75" thickBot="1" x14ac:dyDescent="0.3">
      <c r="B309" s="194" t="s">
        <v>147</v>
      </c>
      <c r="C309" s="194" t="s">
        <v>148</v>
      </c>
      <c r="D309" s="194" t="s">
        <v>149</v>
      </c>
      <c r="E309" s="194" t="s">
        <v>150</v>
      </c>
      <c r="F309" s="194" t="s">
        <v>151</v>
      </c>
    </row>
    <row r="310" spans="2:6" ht="15.75" thickBot="1" x14ac:dyDescent="0.3">
      <c r="B310" s="195">
        <v>1</v>
      </c>
      <c r="C310" s="195" t="s">
        <v>281</v>
      </c>
      <c r="D310" s="195">
        <v>685.6</v>
      </c>
      <c r="E310" s="195" t="s">
        <v>204</v>
      </c>
      <c r="F310" s="195" t="s">
        <v>283</v>
      </c>
    </row>
    <row r="311" spans="2:6" ht="15.75" thickBot="1" x14ac:dyDescent="0.3">
      <c r="B311" s="195">
        <v>2</v>
      </c>
      <c r="C311" s="195" t="s">
        <v>281</v>
      </c>
      <c r="D311" s="195">
        <v>498.4</v>
      </c>
      <c r="E311" s="195" t="s">
        <v>156</v>
      </c>
      <c r="F311" s="195" t="s">
        <v>283</v>
      </c>
    </row>
    <row r="312" spans="2:6" ht="15.75" thickBot="1" x14ac:dyDescent="0.3">
      <c r="B312" s="195">
        <v>3</v>
      </c>
      <c r="C312" s="195" t="s">
        <v>292</v>
      </c>
      <c r="D312" s="195">
        <v>291.10000000000002</v>
      </c>
      <c r="E312" s="195" t="s">
        <v>158</v>
      </c>
      <c r="F312" s="195" t="s">
        <v>283</v>
      </c>
    </row>
    <row r="313" spans="2:6" ht="16.5" thickBot="1" x14ac:dyDescent="0.3">
      <c r="B313" s="254" t="s">
        <v>160</v>
      </c>
      <c r="C313" s="254"/>
      <c r="D313" s="196">
        <v>1475.1</v>
      </c>
      <c r="E313" s="254"/>
      <c r="F313" s="254"/>
    </row>
  </sheetData>
  <mergeCells count="87">
    <mergeCell ref="B2:F2"/>
    <mergeCell ref="B3:F3"/>
    <mergeCell ref="B5:F5"/>
    <mergeCell ref="B7:F7"/>
    <mergeCell ref="B12:C12"/>
    <mergeCell ref="E12:F12"/>
    <mergeCell ref="B14:F14"/>
    <mergeCell ref="B18:C18"/>
    <mergeCell ref="E18:F18"/>
    <mergeCell ref="B20:F20"/>
    <mergeCell ref="B23:C23"/>
    <mergeCell ref="E23:F23"/>
    <mergeCell ref="B25:F25"/>
    <mergeCell ref="B29:C29"/>
    <mergeCell ref="E29:F29"/>
    <mergeCell ref="B31:F31"/>
    <mergeCell ref="B83:C83"/>
    <mergeCell ref="E83:F83"/>
    <mergeCell ref="B85:F85"/>
    <mergeCell ref="B95:C95"/>
    <mergeCell ref="E95:F95"/>
    <mergeCell ref="B97:F97"/>
    <mergeCell ref="B111:C111"/>
    <mergeCell ref="E111:F111"/>
    <mergeCell ref="B113:F113"/>
    <mergeCell ref="B119:C119"/>
    <mergeCell ref="E119:F119"/>
    <mergeCell ref="B121:F121"/>
    <mergeCell ref="B126:C126"/>
    <mergeCell ref="E126:F126"/>
    <mergeCell ref="B128:F128"/>
    <mergeCell ref="B133:C133"/>
    <mergeCell ref="E133:F133"/>
    <mergeCell ref="B135:F135"/>
    <mergeCell ref="B140:C140"/>
    <mergeCell ref="E140:F140"/>
    <mergeCell ref="B142:F142"/>
    <mergeCell ref="B147:C147"/>
    <mergeCell ref="E147:F147"/>
    <mergeCell ref="B150:F150"/>
    <mergeCell ref="B154:C154"/>
    <mergeCell ref="E154:F154"/>
    <mergeCell ref="B157:F157"/>
    <mergeCell ref="B175:C175"/>
    <mergeCell ref="E175:F175"/>
    <mergeCell ref="B177:F177"/>
    <mergeCell ref="B180:C180"/>
    <mergeCell ref="E180:F180"/>
    <mergeCell ref="B182:F182"/>
    <mergeCell ref="B196:C196"/>
    <mergeCell ref="E196:F196"/>
    <mergeCell ref="B199:F199"/>
    <mergeCell ref="B205:C205"/>
    <mergeCell ref="E205:F205"/>
    <mergeCell ref="B209:F209"/>
    <mergeCell ref="B223:C223"/>
    <mergeCell ref="E223:F223"/>
    <mergeCell ref="B225:F225"/>
    <mergeCell ref="B229:C229"/>
    <mergeCell ref="E229:F229"/>
    <mergeCell ref="B231:F231"/>
    <mergeCell ref="B237:C237"/>
    <mergeCell ref="E237:F237"/>
    <mergeCell ref="B239:F239"/>
    <mergeCell ref="B242:C242"/>
    <mergeCell ref="E242:F242"/>
    <mergeCell ref="B244:F244"/>
    <mergeCell ref="B252:C252"/>
    <mergeCell ref="E252:F252"/>
    <mergeCell ref="B255:F255"/>
    <mergeCell ref="B260:C260"/>
    <mergeCell ref="E260:F260"/>
    <mergeCell ref="B264:F264"/>
    <mergeCell ref="B278:C278"/>
    <mergeCell ref="E278:F278"/>
    <mergeCell ref="B280:F280"/>
    <mergeCell ref="B283:C283"/>
    <mergeCell ref="E283:F283"/>
    <mergeCell ref="B308:F308"/>
    <mergeCell ref="B313:C313"/>
    <mergeCell ref="E313:F313"/>
    <mergeCell ref="B285:F285"/>
    <mergeCell ref="B290:C290"/>
    <mergeCell ref="E290:F290"/>
    <mergeCell ref="B292:F292"/>
    <mergeCell ref="B306:C306"/>
    <mergeCell ref="E306:F30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8"/>
  <sheetViews>
    <sheetView tabSelected="1" topLeftCell="A10" workbookViewId="0">
      <selection activeCell="C81" sqref="C81"/>
    </sheetView>
  </sheetViews>
  <sheetFormatPr defaultColWidth="20.140625" defaultRowHeight="15" x14ac:dyDescent="0.25"/>
  <cols>
    <col min="1" max="2" width="20.140625" style="191"/>
    <col min="3" max="3" width="58.28515625" style="191" customWidth="1"/>
    <col min="4" max="5" width="20.140625" style="191"/>
    <col min="6" max="6" width="44.140625" style="191" customWidth="1"/>
    <col min="7" max="16384" width="20.140625" style="191"/>
  </cols>
  <sheetData>
    <row r="1" spans="2:6" ht="15.75" thickBot="1" x14ac:dyDescent="0.3"/>
    <row r="2" spans="2:6" ht="19.5" thickBot="1" x14ac:dyDescent="0.35">
      <c r="B2" s="259" t="s">
        <v>143</v>
      </c>
      <c r="C2" s="259"/>
      <c r="D2" s="259"/>
      <c r="E2" s="259"/>
      <c r="F2" s="259"/>
    </row>
    <row r="3" spans="2:6" ht="19.5" thickBot="1" x14ac:dyDescent="0.35">
      <c r="B3" s="259" t="s">
        <v>144</v>
      </c>
      <c r="C3" s="259"/>
      <c r="D3" s="259"/>
      <c r="E3" s="259"/>
      <c r="F3" s="259"/>
    </row>
    <row r="4" spans="2:6" ht="18.75" x14ac:dyDescent="0.3">
      <c r="B4" s="198"/>
      <c r="C4" s="198"/>
      <c r="D4" s="198"/>
      <c r="E4" s="198"/>
      <c r="F4" s="198"/>
    </row>
    <row r="5" spans="2:6" ht="18.75" x14ac:dyDescent="0.3">
      <c r="B5" s="260" t="s">
        <v>474</v>
      </c>
      <c r="C5" s="260"/>
      <c r="D5" s="260"/>
      <c r="E5" s="260"/>
      <c r="F5" s="260"/>
    </row>
    <row r="7" spans="2:6" ht="15.75" thickBot="1" x14ac:dyDescent="0.3">
      <c r="B7" s="253" t="s">
        <v>146</v>
      </c>
      <c r="C7" s="253"/>
      <c r="D7" s="253"/>
      <c r="E7" s="253"/>
      <c r="F7" s="253"/>
    </row>
    <row r="8" spans="2:6" ht="15.75" thickBot="1" x14ac:dyDescent="0.3">
      <c r="B8" s="194" t="s">
        <v>147</v>
      </c>
      <c r="C8" s="194" t="s">
        <v>148</v>
      </c>
      <c r="D8" s="194" t="s">
        <v>149</v>
      </c>
      <c r="E8" s="194" t="s">
        <v>150</v>
      </c>
      <c r="F8" s="194" t="s">
        <v>151</v>
      </c>
    </row>
    <row r="9" spans="2:6" ht="15.75" thickBot="1" x14ac:dyDescent="0.3">
      <c r="B9" s="195">
        <v>1</v>
      </c>
      <c r="C9" s="195" t="s">
        <v>475</v>
      </c>
      <c r="D9" s="195">
        <v>68148.009999999995</v>
      </c>
      <c r="E9" s="195" t="s">
        <v>153</v>
      </c>
      <c r="F9" s="195" t="s">
        <v>476</v>
      </c>
    </row>
    <row r="10" spans="2:6" ht="15.75" thickBot="1" x14ac:dyDescent="0.3">
      <c r="B10" s="195">
        <v>2</v>
      </c>
      <c r="C10" s="195" t="s">
        <v>155</v>
      </c>
      <c r="D10" s="195">
        <v>68009.66</v>
      </c>
      <c r="E10" s="195" t="s">
        <v>156</v>
      </c>
      <c r="F10" s="195" t="s">
        <v>476</v>
      </c>
    </row>
    <row r="11" spans="2:6" ht="15.75" thickBot="1" x14ac:dyDescent="0.3">
      <c r="B11" s="195">
        <v>3</v>
      </c>
      <c r="C11" s="195" t="s">
        <v>157</v>
      </c>
      <c r="D11" s="195">
        <v>60982.98</v>
      </c>
      <c r="E11" s="195" t="s">
        <v>158</v>
      </c>
      <c r="F11" s="195" t="s">
        <v>476</v>
      </c>
    </row>
    <row r="12" spans="2:6" ht="16.5" thickBot="1" x14ac:dyDescent="0.3">
      <c r="B12" s="254" t="s">
        <v>160</v>
      </c>
      <c r="C12" s="254"/>
      <c r="D12" s="196">
        <v>197140.65</v>
      </c>
      <c r="E12" s="254"/>
      <c r="F12" s="254"/>
    </row>
    <row r="14" spans="2:6" ht="15.75" thickBot="1" x14ac:dyDescent="0.3">
      <c r="B14" s="253" t="s">
        <v>161</v>
      </c>
      <c r="C14" s="253"/>
      <c r="D14" s="253"/>
      <c r="E14" s="253"/>
      <c r="F14" s="253"/>
    </row>
    <row r="15" spans="2:6" ht="15.75" thickBot="1" x14ac:dyDescent="0.3">
      <c r="B15" s="194" t="s">
        <v>147</v>
      </c>
      <c r="C15" s="194" t="s">
        <v>148</v>
      </c>
      <c r="D15" s="194" t="s">
        <v>149</v>
      </c>
      <c r="E15" s="194" t="s">
        <v>150</v>
      </c>
      <c r="F15" s="194" t="s">
        <v>151</v>
      </c>
    </row>
    <row r="16" spans="2:6" ht="15.75" thickBot="1" x14ac:dyDescent="0.3">
      <c r="B16" s="195">
        <v>1</v>
      </c>
      <c r="C16" s="195" t="s">
        <v>477</v>
      </c>
      <c r="D16" s="195">
        <v>2354.3200000000002</v>
      </c>
      <c r="E16" s="195" t="s">
        <v>163</v>
      </c>
      <c r="F16" s="195" t="s">
        <v>164</v>
      </c>
    </row>
    <row r="17" spans="2:6" ht="15.75" thickBot="1" x14ac:dyDescent="0.3">
      <c r="B17" s="195">
        <v>2</v>
      </c>
      <c r="C17" s="195" t="s">
        <v>477</v>
      </c>
      <c r="D17" s="195">
        <v>1209.1600000000001</v>
      </c>
      <c r="E17" s="195" t="s">
        <v>163</v>
      </c>
      <c r="F17" s="195" t="s">
        <v>164</v>
      </c>
    </row>
    <row r="18" spans="2:6" ht="15.75" thickBot="1" x14ac:dyDescent="0.3">
      <c r="B18" s="195">
        <v>3</v>
      </c>
      <c r="C18" s="195" t="s">
        <v>477</v>
      </c>
      <c r="D18" s="195">
        <v>3525.89</v>
      </c>
      <c r="E18" s="195" t="s">
        <v>156</v>
      </c>
      <c r="F18" s="195" t="s">
        <v>164</v>
      </c>
    </row>
    <row r="19" spans="2:6" ht="16.5" thickBot="1" x14ac:dyDescent="0.3">
      <c r="B19" s="254" t="s">
        <v>160</v>
      </c>
      <c r="C19" s="254"/>
      <c r="D19" s="196">
        <v>7089.37</v>
      </c>
      <c r="E19" s="254"/>
      <c r="F19" s="254"/>
    </row>
    <row r="21" spans="2:6" ht="15.75" thickBot="1" x14ac:dyDescent="0.3">
      <c r="B21" s="253" t="s">
        <v>169</v>
      </c>
      <c r="C21" s="253"/>
      <c r="D21" s="253"/>
      <c r="E21" s="253"/>
      <c r="F21" s="253"/>
    </row>
    <row r="22" spans="2:6" ht="15.75" thickBot="1" x14ac:dyDescent="0.3">
      <c r="B22" s="194" t="s">
        <v>147</v>
      </c>
      <c r="C22" s="194" t="s">
        <v>148</v>
      </c>
      <c r="D22" s="194" t="s">
        <v>149</v>
      </c>
      <c r="E22" s="194" t="s">
        <v>150</v>
      </c>
      <c r="F22" s="194" t="s">
        <v>151</v>
      </c>
    </row>
    <row r="23" spans="2:6" ht="15.75" thickBot="1" x14ac:dyDescent="0.3">
      <c r="B23" s="195">
        <v>1</v>
      </c>
      <c r="C23" s="195" t="s">
        <v>203</v>
      </c>
      <c r="D23" s="195">
        <v>276.64</v>
      </c>
      <c r="E23" s="195" t="s">
        <v>279</v>
      </c>
      <c r="F23" s="195" t="s">
        <v>478</v>
      </c>
    </row>
    <row r="24" spans="2:6" ht="15.75" thickBot="1" x14ac:dyDescent="0.3">
      <c r="B24" s="195">
        <v>2</v>
      </c>
      <c r="C24" s="195" t="s">
        <v>220</v>
      </c>
      <c r="D24" s="195">
        <v>195</v>
      </c>
      <c r="E24" s="195" t="s">
        <v>206</v>
      </c>
      <c r="F24" s="195" t="s">
        <v>479</v>
      </c>
    </row>
    <row r="25" spans="2:6" ht="15.75" thickBot="1" x14ac:dyDescent="0.3">
      <c r="B25" s="195">
        <v>3</v>
      </c>
      <c r="C25" s="195" t="s">
        <v>220</v>
      </c>
      <c r="D25" s="195">
        <v>39</v>
      </c>
      <c r="E25" s="195" t="s">
        <v>480</v>
      </c>
      <c r="F25" s="195" t="s">
        <v>481</v>
      </c>
    </row>
    <row r="26" spans="2:6" ht="15.75" thickBot="1" x14ac:dyDescent="0.3">
      <c r="B26" s="195">
        <v>4</v>
      </c>
      <c r="C26" s="195" t="s">
        <v>220</v>
      </c>
      <c r="D26" s="195">
        <v>78</v>
      </c>
      <c r="E26" s="195" t="s">
        <v>482</v>
      </c>
      <c r="F26" s="195" t="s">
        <v>479</v>
      </c>
    </row>
    <row r="27" spans="2:6" ht="15.75" thickBot="1" x14ac:dyDescent="0.3">
      <c r="B27" s="195">
        <v>5</v>
      </c>
      <c r="C27" s="195" t="s">
        <v>200</v>
      </c>
      <c r="D27" s="195">
        <v>384</v>
      </c>
      <c r="E27" s="195" t="s">
        <v>217</v>
      </c>
      <c r="F27" s="195" t="s">
        <v>483</v>
      </c>
    </row>
    <row r="28" spans="2:6" ht="15.75" thickBot="1" x14ac:dyDescent="0.3">
      <c r="B28" s="195">
        <v>6</v>
      </c>
      <c r="C28" s="195" t="s">
        <v>220</v>
      </c>
      <c r="D28" s="195">
        <v>117</v>
      </c>
      <c r="E28" s="195" t="s">
        <v>351</v>
      </c>
      <c r="F28" s="195" t="s">
        <v>484</v>
      </c>
    </row>
    <row r="29" spans="2:6" ht="15.75" thickBot="1" x14ac:dyDescent="0.3">
      <c r="B29" s="195">
        <v>7</v>
      </c>
      <c r="C29" s="195" t="s">
        <v>344</v>
      </c>
      <c r="D29" s="195">
        <v>117</v>
      </c>
      <c r="E29" s="195" t="s">
        <v>351</v>
      </c>
      <c r="F29" s="195" t="s">
        <v>485</v>
      </c>
    </row>
    <row r="30" spans="2:6" ht="15.75" thickBot="1" x14ac:dyDescent="0.3">
      <c r="B30" s="195">
        <v>8</v>
      </c>
      <c r="C30" s="195" t="s">
        <v>220</v>
      </c>
      <c r="D30" s="195">
        <v>117</v>
      </c>
      <c r="E30" s="195" t="s">
        <v>351</v>
      </c>
      <c r="F30" s="195" t="s">
        <v>486</v>
      </c>
    </row>
    <row r="31" spans="2:6" ht="15.75" thickBot="1" x14ac:dyDescent="0.3">
      <c r="B31" s="195">
        <v>9</v>
      </c>
      <c r="C31" s="195" t="s">
        <v>220</v>
      </c>
      <c r="D31" s="195">
        <v>117</v>
      </c>
      <c r="E31" s="195" t="s">
        <v>294</v>
      </c>
      <c r="F31" s="195" t="s">
        <v>479</v>
      </c>
    </row>
    <row r="32" spans="2:6" ht="16.5" thickBot="1" x14ac:dyDescent="0.3">
      <c r="B32" s="254" t="s">
        <v>160</v>
      </c>
      <c r="C32" s="254"/>
      <c r="D32" s="196">
        <v>1440.64</v>
      </c>
      <c r="E32" s="254"/>
      <c r="F32" s="254"/>
    </row>
    <row r="34" spans="2:6" ht="15.75" thickBot="1" x14ac:dyDescent="0.3">
      <c r="B34" s="253" t="s">
        <v>224</v>
      </c>
      <c r="C34" s="253"/>
      <c r="D34" s="253"/>
      <c r="E34" s="253"/>
      <c r="F34" s="253"/>
    </row>
    <row r="35" spans="2:6" ht="15.75" thickBot="1" x14ac:dyDescent="0.3">
      <c r="B35" s="194" t="s">
        <v>147</v>
      </c>
      <c r="C35" s="194" t="s">
        <v>148</v>
      </c>
      <c r="D35" s="194" t="s">
        <v>149</v>
      </c>
      <c r="E35" s="194" t="s">
        <v>150</v>
      </c>
      <c r="F35" s="194" t="s">
        <v>151</v>
      </c>
    </row>
    <row r="36" spans="2:6" ht="15.75" thickBot="1" x14ac:dyDescent="0.3">
      <c r="B36" s="195">
        <v>1</v>
      </c>
      <c r="C36" s="195" t="s">
        <v>228</v>
      </c>
      <c r="D36" s="195">
        <v>330.7</v>
      </c>
      <c r="E36" s="195" t="s">
        <v>308</v>
      </c>
      <c r="F36" s="195" t="s">
        <v>484</v>
      </c>
    </row>
    <row r="37" spans="2:6" ht="15.75" thickBot="1" x14ac:dyDescent="0.3">
      <c r="B37" s="195">
        <v>2</v>
      </c>
      <c r="C37" s="195" t="s">
        <v>487</v>
      </c>
      <c r="D37" s="195">
        <v>247.73</v>
      </c>
      <c r="E37" s="195" t="s">
        <v>279</v>
      </c>
      <c r="F37" s="195" t="s">
        <v>478</v>
      </c>
    </row>
    <row r="38" spans="2:6" ht="15.75" thickBot="1" x14ac:dyDescent="0.3">
      <c r="B38" s="195">
        <v>3</v>
      </c>
      <c r="C38" s="195" t="s">
        <v>488</v>
      </c>
      <c r="D38" s="195">
        <v>298</v>
      </c>
      <c r="E38" s="195" t="s">
        <v>196</v>
      </c>
      <c r="F38" s="195" t="s">
        <v>484</v>
      </c>
    </row>
    <row r="39" spans="2:6" ht="16.5" thickBot="1" x14ac:dyDescent="0.3">
      <c r="B39" s="254" t="s">
        <v>160</v>
      </c>
      <c r="C39" s="254"/>
      <c r="D39" s="196">
        <v>876.43</v>
      </c>
      <c r="E39" s="254"/>
      <c r="F39" s="254"/>
    </row>
    <row r="41" spans="2:6" ht="15.75" thickBot="1" x14ac:dyDescent="0.3">
      <c r="B41" s="253" t="s">
        <v>243</v>
      </c>
      <c r="C41" s="253"/>
      <c r="D41" s="253"/>
      <c r="E41" s="253"/>
      <c r="F41" s="253"/>
    </row>
    <row r="42" spans="2:6" ht="15.75" thickBot="1" x14ac:dyDescent="0.3">
      <c r="B42" s="194" t="s">
        <v>147</v>
      </c>
      <c r="C42" s="194" t="s">
        <v>148</v>
      </c>
      <c r="D42" s="194" t="s">
        <v>149</v>
      </c>
      <c r="E42" s="194" t="s">
        <v>150</v>
      </c>
      <c r="F42" s="194" t="s">
        <v>151</v>
      </c>
    </row>
    <row r="43" spans="2:6" ht="15.75" thickBot="1" x14ac:dyDescent="0.3">
      <c r="B43" s="195">
        <v>1</v>
      </c>
      <c r="C43" s="195" t="s">
        <v>365</v>
      </c>
      <c r="D43" s="195">
        <v>50</v>
      </c>
      <c r="E43" s="195" t="s">
        <v>206</v>
      </c>
      <c r="F43" s="195" t="s">
        <v>479</v>
      </c>
    </row>
    <row r="44" spans="2:6" ht="15.75" thickBot="1" x14ac:dyDescent="0.3">
      <c r="B44" s="195">
        <v>2</v>
      </c>
      <c r="C44" s="195" t="s">
        <v>366</v>
      </c>
      <c r="D44" s="195">
        <v>15.96</v>
      </c>
      <c r="E44" s="195" t="s">
        <v>209</v>
      </c>
      <c r="F44" s="195" t="s">
        <v>481</v>
      </c>
    </row>
    <row r="45" spans="2:6" ht="15.75" thickBot="1" x14ac:dyDescent="0.3">
      <c r="B45" s="195">
        <v>3</v>
      </c>
      <c r="C45" s="195" t="s">
        <v>366</v>
      </c>
      <c r="D45" s="195">
        <v>10</v>
      </c>
      <c r="E45" s="195" t="s">
        <v>482</v>
      </c>
      <c r="F45" s="195" t="s">
        <v>479</v>
      </c>
    </row>
    <row r="46" spans="2:6" ht="15.75" thickBot="1" x14ac:dyDescent="0.3">
      <c r="B46" s="195">
        <v>4</v>
      </c>
      <c r="C46" s="195" t="s">
        <v>489</v>
      </c>
      <c r="D46" s="195">
        <v>105.8</v>
      </c>
      <c r="E46" s="195" t="s">
        <v>351</v>
      </c>
      <c r="F46" s="195" t="s">
        <v>486</v>
      </c>
    </row>
    <row r="47" spans="2:6" ht="15.75" thickBot="1" x14ac:dyDescent="0.3">
      <c r="B47" s="195">
        <v>5</v>
      </c>
      <c r="C47" s="195" t="s">
        <v>366</v>
      </c>
      <c r="D47" s="195">
        <v>6.5</v>
      </c>
      <c r="E47" s="195" t="s">
        <v>294</v>
      </c>
      <c r="F47" s="195" t="s">
        <v>479</v>
      </c>
    </row>
    <row r="48" spans="2:6" ht="15.75" thickBot="1" x14ac:dyDescent="0.3">
      <c r="B48" s="195">
        <v>6</v>
      </c>
      <c r="C48" s="195" t="s">
        <v>490</v>
      </c>
      <c r="D48" s="195">
        <v>35</v>
      </c>
      <c r="E48" s="195" t="s">
        <v>294</v>
      </c>
      <c r="F48" s="195" t="s">
        <v>491</v>
      </c>
    </row>
    <row r="49" spans="2:6" ht="16.5" thickBot="1" x14ac:dyDescent="0.3">
      <c r="B49" s="254" t="s">
        <v>160</v>
      </c>
      <c r="C49" s="254"/>
      <c r="D49" s="196">
        <v>223.26</v>
      </c>
      <c r="E49" s="254"/>
      <c r="F49" s="254"/>
    </row>
    <row r="51" spans="2:6" ht="15.75" thickBot="1" x14ac:dyDescent="0.3">
      <c r="B51" s="253" t="s">
        <v>250</v>
      </c>
      <c r="C51" s="253"/>
      <c r="D51" s="253"/>
      <c r="E51" s="253"/>
      <c r="F51" s="253"/>
    </row>
    <row r="52" spans="2:6" ht="15.75" thickBot="1" x14ac:dyDescent="0.3">
      <c r="B52" s="194" t="s">
        <v>147</v>
      </c>
      <c r="C52" s="194" t="s">
        <v>148</v>
      </c>
      <c r="D52" s="194" t="s">
        <v>149</v>
      </c>
      <c r="E52" s="194" t="s">
        <v>150</v>
      </c>
      <c r="F52" s="194" t="s">
        <v>151</v>
      </c>
    </row>
    <row r="53" spans="2:6" ht="15.75" thickBot="1" x14ac:dyDescent="0.3">
      <c r="B53" s="195">
        <v>1</v>
      </c>
      <c r="C53" s="195" t="s">
        <v>254</v>
      </c>
      <c r="D53" s="195">
        <v>488</v>
      </c>
      <c r="E53" s="195" t="s">
        <v>204</v>
      </c>
      <c r="F53" s="195" t="s">
        <v>253</v>
      </c>
    </row>
    <row r="54" spans="2:6" ht="15.75" thickBot="1" x14ac:dyDescent="0.3">
      <c r="B54" s="195">
        <v>2</v>
      </c>
      <c r="C54" s="195" t="s">
        <v>254</v>
      </c>
      <c r="D54" s="195">
        <v>504</v>
      </c>
      <c r="E54" s="195" t="s">
        <v>255</v>
      </c>
      <c r="F54" s="195" t="s">
        <v>253</v>
      </c>
    </row>
    <row r="55" spans="2:6" ht="15.75" thickBot="1" x14ac:dyDescent="0.3">
      <c r="B55" s="195">
        <v>3</v>
      </c>
      <c r="C55" s="195" t="s">
        <v>254</v>
      </c>
      <c r="D55" s="195">
        <v>488</v>
      </c>
      <c r="E55" s="195" t="s">
        <v>167</v>
      </c>
      <c r="F55" s="195" t="s">
        <v>253</v>
      </c>
    </row>
    <row r="56" spans="2:6" ht="16.5" thickBot="1" x14ac:dyDescent="0.3">
      <c r="B56" s="254"/>
      <c r="C56" s="254"/>
      <c r="D56" s="196">
        <v>1480</v>
      </c>
      <c r="E56" s="254"/>
      <c r="F56" s="254"/>
    </row>
    <row r="58" spans="2:6" ht="15.75" thickBot="1" x14ac:dyDescent="0.3">
      <c r="B58" s="253" t="s">
        <v>264</v>
      </c>
      <c r="C58" s="253"/>
      <c r="D58" s="253"/>
      <c r="E58" s="253"/>
      <c r="F58" s="253"/>
    </row>
    <row r="59" spans="2:6" ht="15.75" thickBot="1" x14ac:dyDescent="0.3">
      <c r="B59" s="194" t="s">
        <v>147</v>
      </c>
      <c r="C59" s="194" t="s">
        <v>148</v>
      </c>
      <c r="D59" s="194" t="s">
        <v>149</v>
      </c>
      <c r="E59" s="194" t="s">
        <v>150</v>
      </c>
      <c r="F59" s="194" t="s">
        <v>151</v>
      </c>
    </row>
    <row r="60" spans="2:6" ht="15.75" thickBot="1" x14ac:dyDescent="0.3">
      <c r="B60" s="195">
        <v>1</v>
      </c>
      <c r="C60" s="195" t="s">
        <v>265</v>
      </c>
      <c r="D60" s="195">
        <v>216</v>
      </c>
      <c r="E60" s="195" t="s">
        <v>193</v>
      </c>
      <c r="F60" s="195" t="s">
        <v>266</v>
      </c>
    </row>
    <row r="61" spans="2:6" ht="16.5" thickBot="1" x14ac:dyDescent="0.3">
      <c r="B61" s="254" t="s">
        <v>160</v>
      </c>
      <c r="C61" s="254"/>
      <c r="D61" s="196">
        <v>216</v>
      </c>
      <c r="E61" s="254"/>
      <c r="F61" s="254"/>
    </row>
    <row r="63" spans="2:6" ht="15.75" thickBot="1" x14ac:dyDescent="0.3">
      <c r="B63" s="253" t="s">
        <v>276</v>
      </c>
      <c r="C63" s="253"/>
      <c r="D63" s="253"/>
      <c r="E63" s="253"/>
      <c r="F63" s="253"/>
    </row>
    <row r="64" spans="2:6" ht="15.75" thickBot="1" x14ac:dyDescent="0.3">
      <c r="B64" s="194" t="s">
        <v>147</v>
      </c>
      <c r="C64" s="194" t="s">
        <v>148</v>
      </c>
      <c r="D64" s="194" t="s">
        <v>149</v>
      </c>
      <c r="E64" s="194" t="s">
        <v>150</v>
      </c>
      <c r="F64" s="194" t="s">
        <v>151</v>
      </c>
    </row>
    <row r="65" spans="2:6" ht="15.75" thickBot="1" x14ac:dyDescent="0.3">
      <c r="B65" s="195">
        <v>1</v>
      </c>
      <c r="C65" s="195" t="s">
        <v>281</v>
      </c>
      <c r="D65" s="195">
        <v>589.29999999999995</v>
      </c>
      <c r="E65" s="195" t="s">
        <v>282</v>
      </c>
      <c r="F65" s="195" t="s">
        <v>283</v>
      </c>
    </row>
    <row r="66" spans="2:6" ht="15.75" thickBot="1" x14ac:dyDescent="0.3">
      <c r="B66" s="195">
        <v>2</v>
      </c>
      <c r="C66" s="195" t="s">
        <v>281</v>
      </c>
      <c r="D66" s="195">
        <v>489.4</v>
      </c>
      <c r="E66" s="195" t="s">
        <v>156</v>
      </c>
      <c r="F66" s="195" t="s">
        <v>283</v>
      </c>
    </row>
    <row r="67" spans="2:6" ht="15.75" thickBot="1" x14ac:dyDescent="0.3">
      <c r="B67" s="195">
        <v>3</v>
      </c>
      <c r="C67" s="195" t="s">
        <v>292</v>
      </c>
      <c r="D67" s="195">
        <v>290</v>
      </c>
      <c r="E67" s="195" t="s">
        <v>158</v>
      </c>
      <c r="F67" s="195" t="s">
        <v>283</v>
      </c>
    </row>
    <row r="68" spans="2:6" ht="16.5" thickBot="1" x14ac:dyDescent="0.3">
      <c r="B68" s="254" t="s">
        <v>160</v>
      </c>
      <c r="C68" s="254"/>
      <c r="D68" s="196">
        <v>1368.7</v>
      </c>
      <c r="E68" s="254"/>
      <c r="F68" s="254"/>
    </row>
  </sheetData>
  <mergeCells count="27">
    <mergeCell ref="B2:F2"/>
    <mergeCell ref="B3:F3"/>
    <mergeCell ref="B5:F5"/>
    <mergeCell ref="B7:F7"/>
    <mergeCell ref="B12:C12"/>
    <mergeCell ref="E12:F12"/>
    <mergeCell ref="B14:F14"/>
    <mergeCell ref="B19:C19"/>
    <mergeCell ref="E19:F19"/>
    <mergeCell ref="B21:F21"/>
    <mergeCell ref="B32:C32"/>
    <mergeCell ref="E32:F32"/>
    <mergeCell ref="B34:F34"/>
    <mergeCell ref="B39:C39"/>
    <mergeCell ref="E39:F39"/>
    <mergeCell ref="B41:F41"/>
    <mergeCell ref="B49:C49"/>
    <mergeCell ref="E49:F49"/>
    <mergeCell ref="B63:F63"/>
    <mergeCell ref="B68:C68"/>
    <mergeCell ref="E68:F68"/>
    <mergeCell ref="B51:F51"/>
    <mergeCell ref="B56:C56"/>
    <mergeCell ref="E56:F56"/>
    <mergeCell ref="B58:F58"/>
    <mergeCell ref="B61:C61"/>
    <mergeCell ref="E61:F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Rekomandimi dhe vendimi</vt:lpstr>
      <vt:lpstr>Tab. e buxhetit</vt:lpstr>
      <vt:lpstr>Mallrat</vt:lpstr>
      <vt:lpstr>Kapitalet</vt:lpstr>
      <vt:lpstr>Subvencionet dhe pagat</vt:lpstr>
      <vt:lpstr>Deputet</vt:lpstr>
      <vt:lpstr>Administrata</vt:lpstr>
      <vt:lpstr>stafimbeshtetespolitik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2022-12-22T14:45:22Z</dcterms:modified>
</cp:coreProperties>
</file>